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https://aciccat-my.sharepoint.com/personal/carlos_mayor_iccat_int/Documents/2024/Publicaciones/CatálogosSCRS/20240131_FortheWeb/"/>
    </mc:Choice>
  </mc:AlternateContent>
  <xr:revisionPtr revIDLastSave="417" documentId="8_{F740D691-DD99-49CC-A7F2-8AC1508933DE}" xr6:coauthVersionLast="47" xr6:coauthVersionMax="47" xr10:uidLastSave="{E9B77F36-D076-47B6-9745-46CF0E1FACE9}"/>
  <bookViews>
    <workbookView xWindow="-120" yWindow="-120" windowWidth="29040" windowHeight="15720" tabRatio="618" xr2:uid="{00000000-000D-0000-FFFF-FFFF00000000}"/>
  </bookViews>
  <sheets>
    <sheet name="catSMT-app" sheetId="16" r:id="rId1"/>
    <sheet name="BLF-AT" sheetId="6" r:id="rId2"/>
    <sheet name="BLT-AT" sheetId="4" r:id="rId3"/>
    <sheet name="BLT-MD" sheetId="19" r:id="rId4"/>
    <sheet name="BON-AT" sheetId="1" r:id="rId5"/>
    <sheet name="BON-MD" sheetId="2" r:id="rId6"/>
    <sheet name="BOP-AT" sheetId="21" r:id="rId7"/>
    <sheet name="BOP-MD" sheetId="23" r:id="rId8"/>
    <sheet name="BRS-AT" sheetId="5" r:id="rId9"/>
    <sheet name="CER-AT" sheetId="25" r:id="rId10"/>
    <sheet name="COM-MD" sheetId="17" r:id="rId11"/>
    <sheet name="FRI-AT" sheetId="3" r:id="rId12"/>
    <sheet name="KGM-AT" sheetId="7" r:id="rId13"/>
    <sheet name="LTA-AT" sheetId="8" r:id="rId14"/>
    <sheet name="LTA-MD" sheetId="9" r:id="rId15"/>
    <sheet name="MAW-AT" sheetId="12" r:id="rId16"/>
    <sheet name="SSM-AT" sheetId="13" r:id="rId17"/>
    <sheet name="WAH-AT" sheetId="14" r:id="rId18"/>
  </sheets>
  <definedNames>
    <definedName name="_xlnm._FilterDatabase" localSheetId="1" hidden="1">'BLF-AT'!$A$5:$F$129</definedName>
    <definedName name="_xlnm._FilterDatabase" localSheetId="2" hidden="1">'BLT-AT'!$A$5:$F$67</definedName>
    <definedName name="_xlnm._FilterDatabase" localSheetId="3" hidden="1">'BLT-MD'!$A$5:$F$129</definedName>
    <definedName name="_xlnm._FilterDatabase" localSheetId="4" hidden="1">'BON-AT'!$A$5:$AJ$275</definedName>
    <definedName name="_xlnm._FilterDatabase" localSheetId="5" hidden="1">'BON-MD'!$A$5:$F$163</definedName>
    <definedName name="_xlnm._FilterDatabase" localSheetId="6" hidden="1">'BOP-AT'!$A$5:$F$45</definedName>
    <definedName name="_xlnm._FilterDatabase" localSheetId="7" hidden="1">'BOP-MD'!$A$5:$F$37</definedName>
    <definedName name="_xlnm._FilterDatabase" localSheetId="8" hidden="1">'BRS-AT'!$A$5:$AK$35</definedName>
    <definedName name="_xlnm._FilterDatabase" localSheetId="9" hidden="1">'CER-AT'!$A$5:$F$39</definedName>
    <definedName name="_xlnm._FilterDatabase" localSheetId="10" hidden="1">'COM-MD'!$A$5:$AK$12</definedName>
    <definedName name="_xlnm._FilterDatabase" localSheetId="11" hidden="1">'FRI-AT'!$A$5:$F$189</definedName>
    <definedName name="_xlnm._FilterDatabase" localSheetId="12" hidden="1">'KGM-AT'!$A$5:$F$101</definedName>
    <definedName name="_xlnm._FilterDatabase" localSheetId="13" hidden="1">'LTA-AT'!$A$5:$F$253</definedName>
    <definedName name="_xlnm._FilterDatabase" localSheetId="14" hidden="1">'LTA-MD'!$A$5:$F$143</definedName>
    <definedName name="_xlnm._FilterDatabase" localSheetId="15" hidden="1">'MAW-AT'!$A$5:$F$63</definedName>
    <definedName name="_xlnm._FilterDatabase" localSheetId="16" hidden="1">'SSM-AT'!$A$5:$F$81</definedName>
    <definedName name="_xlnm._FilterDatabase" localSheetId="17" hidden="1">'WAH-AT'!$A$5:$F$235</definedName>
    <definedName name="_xlnm.Print_Area" localSheetId="1">'BLF-AT'!$A$1:$AN$43</definedName>
    <definedName name="_xlnm.Print_Area" localSheetId="2">'BLT-AT'!$A$1:$AN$25</definedName>
    <definedName name="_xlnm.Print_Area" localSheetId="3">'BLT-MD'!$A$1:$AN$45</definedName>
    <definedName name="_xlnm.Print_Area" localSheetId="4">'BON-AT'!$A$1:$AN$79</definedName>
    <definedName name="_xlnm.Print_Area" localSheetId="5">'BON-MD'!$A$1:$AN$28</definedName>
    <definedName name="_xlnm.Print_Area" localSheetId="6">'BOP-AT'!$A$1:$AN$15</definedName>
    <definedName name="_xlnm.Print_Area" localSheetId="7">'BOP-MD'!$A$1:$AN$19</definedName>
    <definedName name="_xlnm.Print_Area" localSheetId="8">'BRS-AT'!$A$1:$AN$31</definedName>
    <definedName name="_xlnm.Print_Area" localSheetId="0">'catSMT-app'!$A$1:$I$20</definedName>
    <definedName name="_xlnm.Print_Area" localSheetId="9">'CER-AT'!$A$1:$AN$9</definedName>
    <definedName name="_xlnm.Print_Area" localSheetId="10">'COM-MD'!$A$1:$AN$13</definedName>
    <definedName name="_xlnm.Print_Area" localSheetId="11">'FRI-AT'!$A$1:$AN$67</definedName>
    <definedName name="_xlnm.Print_Area" localSheetId="12">'KGM-AT'!$A$1:$AN$27</definedName>
    <definedName name="_xlnm.Print_Area" localSheetId="13">'LTA-AT'!$A$1:$AN$81</definedName>
    <definedName name="_xlnm.Print_Area" localSheetId="14">'LTA-MD'!$A$1:$AN$45</definedName>
    <definedName name="_xlnm.Print_Area" localSheetId="15">'MAW-AT'!$A$1:$AN$41</definedName>
    <definedName name="_xlnm.Print_Area" localSheetId="16">'SSM-AT'!$A$1:$AN$17</definedName>
    <definedName name="_xlnm.Print_Area" localSheetId="17">'WAH-AT'!$A$1:$AN$89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J3" i="12" l="1"/>
  <c r="AI3" i="12"/>
  <c r="AH3" i="12"/>
  <c r="AG3" i="12"/>
  <c r="AF3" i="12"/>
  <c r="AE3" i="12"/>
  <c r="AD3" i="12"/>
  <c r="AC3" i="12"/>
  <c r="AB3" i="12"/>
  <c r="AA3" i="12"/>
  <c r="Z3" i="12"/>
  <c r="Y3" i="12"/>
  <c r="X3" i="12"/>
  <c r="W3" i="12"/>
  <c r="V3" i="12"/>
  <c r="U3" i="12"/>
  <c r="T3" i="12"/>
  <c r="S3" i="12"/>
  <c r="R3" i="12"/>
  <c r="Q3" i="12"/>
  <c r="P3" i="12"/>
  <c r="O3" i="12"/>
  <c r="N3" i="12"/>
  <c r="M3" i="12"/>
  <c r="L3" i="12"/>
  <c r="K3" i="12"/>
  <c r="J3" i="12"/>
  <c r="I3" i="12"/>
  <c r="H3" i="12"/>
  <c r="G3" i="12"/>
  <c r="AP64" i="12"/>
  <c r="AP3" i="12" s="1"/>
  <c r="AJ3" i="3"/>
  <c r="AI3" i="3"/>
  <c r="AH3" i="3"/>
  <c r="AG3" i="3"/>
  <c r="AF3" i="3"/>
  <c r="AE3" i="3"/>
  <c r="AD3" i="3"/>
  <c r="AC3" i="3"/>
  <c r="AB3" i="3"/>
  <c r="AA3" i="3"/>
  <c r="Z3" i="3"/>
  <c r="Y3" i="3"/>
  <c r="X3" i="3"/>
  <c r="W3" i="3"/>
  <c r="V3" i="3"/>
  <c r="U3" i="3"/>
  <c r="T3" i="3"/>
  <c r="S3" i="3"/>
  <c r="R3" i="3"/>
  <c r="Q3" i="3"/>
  <c r="P3" i="3"/>
  <c r="O3" i="3"/>
  <c r="N3" i="3"/>
  <c r="M3" i="3"/>
  <c r="L3" i="3"/>
  <c r="K3" i="3"/>
  <c r="J3" i="3"/>
  <c r="I3" i="3"/>
  <c r="H3" i="3"/>
  <c r="G3" i="3"/>
  <c r="AP3" i="3"/>
  <c r="AP190" i="3"/>
  <c r="AJ3" i="1"/>
  <c r="AI3" i="1"/>
  <c r="AH3" i="1"/>
  <c r="AG3" i="1"/>
  <c r="AF3" i="1"/>
  <c r="AE3" i="1"/>
  <c r="AD3" i="1"/>
  <c r="AC3" i="1"/>
  <c r="AB3" i="1"/>
  <c r="AA3" i="1"/>
  <c r="Z3" i="1"/>
  <c r="Y3" i="1"/>
  <c r="X3" i="1"/>
  <c r="W3" i="1"/>
  <c r="V3" i="1"/>
  <c r="U3" i="1"/>
  <c r="T3" i="1"/>
  <c r="S3" i="1"/>
  <c r="R3" i="1"/>
  <c r="Q3" i="1"/>
  <c r="P3" i="1"/>
  <c r="O3" i="1"/>
  <c r="N3" i="1"/>
  <c r="M3" i="1"/>
  <c r="L3" i="1"/>
  <c r="K3" i="1"/>
  <c r="J3" i="1"/>
  <c r="I3" i="1"/>
  <c r="H3" i="1"/>
  <c r="G3" i="1"/>
  <c r="AP3" i="1"/>
  <c r="AM276" i="1" s="1"/>
  <c r="AP276" i="1"/>
  <c r="AM64" i="12" l="1"/>
  <c r="AM190" i="3"/>
  <c r="AJ3" i="13"/>
  <c r="AI3" i="13"/>
  <c r="AH3" i="13"/>
  <c r="AG3" i="13"/>
  <c r="AF3" i="13"/>
  <c r="AE3" i="13"/>
  <c r="AD3" i="13"/>
  <c r="AC3" i="13"/>
  <c r="AB3" i="13"/>
  <c r="AA3" i="13"/>
  <c r="Z3" i="13"/>
  <c r="Y3" i="13"/>
  <c r="X3" i="13"/>
  <c r="W3" i="13"/>
  <c r="V3" i="13"/>
  <c r="U3" i="13"/>
  <c r="T3" i="13"/>
  <c r="S3" i="13"/>
  <c r="R3" i="13"/>
  <c r="Q3" i="13"/>
  <c r="P3" i="13"/>
  <c r="O3" i="13"/>
  <c r="N3" i="13"/>
  <c r="M3" i="13"/>
  <c r="L3" i="13"/>
  <c r="K3" i="13"/>
  <c r="J3" i="13"/>
  <c r="I3" i="13"/>
  <c r="H3" i="13"/>
  <c r="G3" i="13"/>
  <c r="AP82" i="13"/>
  <c r="AJ3" i="8"/>
  <c r="AI3" i="8"/>
  <c r="AH3" i="8"/>
  <c r="AG3" i="8"/>
  <c r="AF3" i="8"/>
  <c r="AE3" i="8"/>
  <c r="AD3" i="8"/>
  <c r="AC3" i="8"/>
  <c r="AB3" i="8"/>
  <c r="AA3" i="8"/>
  <c r="Z3" i="8"/>
  <c r="Y3" i="8"/>
  <c r="X3" i="8"/>
  <c r="W3" i="8"/>
  <c r="V3" i="8"/>
  <c r="U3" i="8"/>
  <c r="T3" i="8"/>
  <c r="S3" i="8"/>
  <c r="R3" i="8"/>
  <c r="Q3" i="8"/>
  <c r="P3" i="8"/>
  <c r="O3" i="8"/>
  <c r="N3" i="8"/>
  <c r="M3" i="8"/>
  <c r="L3" i="8"/>
  <c r="K3" i="8"/>
  <c r="J3" i="8"/>
  <c r="I3" i="8"/>
  <c r="H3" i="8"/>
  <c r="G3" i="8"/>
  <c r="AJ3" i="7"/>
  <c r="AI3" i="7"/>
  <c r="AH3" i="7"/>
  <c r="AG3" i="7"/>
  <c r="AF3" i="7"/>
  <c r="AE3" i="7"/>
  <c r="AD3" i="7"/>
  <c r="AC3" i="7"/>
  <c r="AB3" i="7"/>
  <c r="AA3" i="7"/>
  <c r="Z3" i="7"/>
  <c r="Y3" i="7"/>
  <c r="X3" i="7"/>
  <c r="W3" i="7"/>
  <c r="V3" i="7"/>
  <c r="U3" i="7"/>
  <c r="T3" i="7"/>
  <c r="S3" i="7"/>
  <c r="R3" i="7"/>
  <c r="Q3" i="7"/>
  <c r="P3" i="7"/>
  <c r="O3" i="7"/>
  <c r="N3" i="7"/>
  <c r="M3" i="7"/>
  <c r="L3" i="7"/>
  <c r="K3" i="7"/>
  <c r="J3" i="7"/>
  <c r="I3" i="7"/>
  <c r="H3" i="7"/>
  <c r="G3" i="7"/>
  <c r="AP104" i="7"/>
  <c r="AP102" i="7"/>
  <c r="AJ3" i="19"/>
  <c r="AI3" i="19"/>
  <c r="AH3" i="19"/>
  <c r="AG3" i="19"/>
  <c r="AF3" i="19"/>
  <c r="AE3" i="19"/>
  <c r="AD3" i="19"/>
  <c r="AC3" i="19"/>
  <c r="AB3" i="19"/>
  <c r="AA3" i="19"/>
  <c r="Z3" i="19"/>
  <c r="Y3" i="19"/>
  <c r="X3" i="19"/>
  <c r="W3" i="19"/>
  <c r="V3" i="19"/>
  <c r="U3" i="19"/>
  <c r="T3" i="19"/>
  <c r="S3" i="19"/>
  <c r="R3" i="19"/>
  <c r="Q3" i="19"/>
  <c r="P3" i="19"/>
  <c r="O3" i="19"/>
  <c r="N3" i="19"/>
  <c r="M3" i="19"/>
  <c r="L3" i="19"/>
  <c r="K3" i="19"/>
  <c r="J3" i="19"/>
  <c r="I3" i="19"/>
  <c r="H3" i="19"/>
  <c r="G3" i="19"/>
  <c r="AP130" i="19"/>
  <c r="AJ3" i="4"/>
  <c r="AI3" i="4"/>
  <c r="AH3" i="4"/>
  <c r="AG3" i="4"/>
  <c r="AF3" i="4"/>
  <c r="AE3" i="4"/>
  <c r="AD3" i="4"/>
  <c r="AC3" i="4"/>
  <c r="AB3" i="4"/>
  <c r="AA3" i="4"/>
  <c r="Z3" i="4"/>
  <c r="Y3" i="4"/>
  <c r="X3" i="4"/>
  <c r="W3" i="4"/>
  <c r="V3" i="4"/>
  <c r="U3" i="4"/>
  <c r="T3" i="4"/>
  <c r="S3" i="4"/>
  <c r="R3" i="4"/>
  <c r="Q3" i="4"/>
  <c r="P3" i="4"/>
  <c r="O3" i="4"/>
  <c r="N3" i="4"/>
  <c r="M3" i="4"/>
  <c r="L3" i="4"/>
  <c r="K3" i="4"/>
  <c r="J3" i="4"/>
  <c r="I3" i="4"/>
  <c r="H3" i="4"/>
  <c r="G3" i="4"/>
  <c r="AP68" i="4"/>
  <c r="A22" i="16"/>
  <c r="A21" i="16"/>
  <c r="L21" i="16" s="1"/>
  <c r="A1" i="13" s="1"/>
  <c r="A20" i="16"/>
  <c r="A19" i="16"/>
  <c r="A18" i="16"/>
  <c r="A17" i="16"/>
  <c r="A16" i="16"/>
  <c r="L16" i="16" s="1"/>
  <c r="A1" i="3" s="1"/>
  <c r="A15" i="16"/>
  <c r="L15" i="16" s="1"/>
  <c r="A1" i="17" s="1"/>
  <c r="A14" i="16"/>
  <c r="L14" i="16" s="1"/>
  <c r="A1" i="25" s="1"/>
  <c r="A13" i="16"/>
  <c r="L13" i="16" s="1"/>
  <c r="A1" i="5" s="1"/>
  <c r="A12" i="16"/>
  <c r="A11" i="16"/>
  <c r="AJ3" i="25"/>
  <c r="AI3" i="25"/>
  <c r="AH3" i="25"/>
  <c r="AG3" i="25"/>
  <c r="AF3" i="25"/>
  <c r="AE3" i="25"/>
  <c r="AD3" i="25"/>
  <c r="AC3" i="25"/>
  <c r="AB3" i="25"/>
  <c r="AA3" i="25"/>
  <c r="Z3" i="25"/>
  <c r="Y3" i="25"/>
  <c r="X3" i="25"/>
  <c r="W3" i="25"/>
  <c r="V3" i="25"/>
  <c r="U3" i="25"/>
  <c r="T3" i="25"/>
  <c r="S3" i="25"/>
  <c r="R3" i="25"/>
  <c r="Q3" i="25"/>
  <c r="P3" i="25"/>
  <c r="O3" i="25"/>
  <c r="N3" i="25"/>
  <c r="M3" i="25"/>
  <c r="L3" i="25"/>
  <c r="K3" i="25"/>
  <c r="J3" i="25"/>
  <c r="I3" i="25"/>
  <c r="H3" i="25"/>
  <c r="G3" i="25"/>
  <c r="AP38" i="25"/>
  <c r="AP36" i="25"/>
  <c r="AP34" i="25"/>
  <c r="AP32" i="25"/>
  <c r="AP30" i="25"/>
  <c r="AP28" i="25"/>
  <c r="AP26" i="25"/>
  <c r="AP24" i="25"/>
  <c r="AP22" i="25"/>
  <c r="AP20" i="25"/>
  <c r="AP18" i="25"/>
  <c r="AP16" i="25"/>
  <c r="AP14" i="25"/>
  <c r="AP12" i="25"/>
  <c r="AP10" i="25"/>
  <c r="AP8" i="25"/>
  <c r="AP6" i="25"/>
  <c r="AP5" i="25"/>
  <c r="AP36" i="23"/>
  <c r="AP34" i="23"/>
  <c r="AP32" i="23"/>
  <c r="AP30" i="23"/>
  <c r="AP28" i="23"/>
  <c r="AP26" i="23"/>
  <c r="AP24" i="23"/>
  <c r="AP22" i="23"/>
  <c r="AP20" i="23"/>
  <c r="AP18" i="23"/>
  <c r="AP16" i="23"/>
  <c r="AP14" i="23"/>
  <c r="AP12" i="23"/>
  <c r="AP10" i="23"/>
  <c r="AP8" i="23"/>
  <c r="AP6" i="23"/>
  <c r="AP5" i="23"/>
  <c r="AJ3" i="23"/>
  <c r="AI3" i="23"/>
  <c r="AH3" i="23"/>
  <c r="AG3" i="23"/>
  <c r="AF3" i="23"/>
  <c r="AE3" i="23"/>
  <c r="AD3" i="23"/>
  <c r="AC3" i="23"/>
  <c r="AB3" i="23"/>
  <c r="AA3" i="23"/>
  <c r="Z3" i="23"/>
  <c r="Y3" i="23"/>
  <c r="X3" i="23"/>
  <c r="W3" i="23"/>
  <c r="V3" i="23"/>
  <c r="U3" i="23"/>
  <c r="T3" i="23"/>
  <c r="S3" i="23"/>
  <c r="R3" i="23"/>
  <c r="Q3" i="23"/>
  <c r="P3" i="23"/>
  <c r="O3" i="23"/>
  <c r="N3" i="23"/>
  <c r="M3" i="23"/>
  <c r="L3" i="23"/>
  <c r="K3" i="23"/>
  <c r="J3" i="23"/>
  <c r="I3" i="23"/>
  <c r="H3" i="23"/>
  <c r="G3" i="23"/>
  <c r="AJ3" i="21"/>
  <c r="AI3" i="21"/>
  <c r="AH3" i="21"/>
  <c r="AG3" i="21"/>
  <c r="AF3" i="21"/>
  <c r="AE3" i="21"/>
  <c r="AD3" i="21"/>
  <c r="AC3" i="21"/>
  <c r="AB3" i="21"/>
  <c r="AA3" i="21"/>
  <c r="Z3" i="21"/>
  <c r="Y3" i="21"/>
  <c r="X3" i="21"/>
  <c r="W3" i="21"/>
  <c r="V3" i="21"/>
  <c r="U3" i="21"/>
  <c r="T3" i="21"/>
  <c r="S3" i="21"/>
  <c r="R3" i="21"/>
  <c r="Q3" i="21"/>
  <c r="P3" i="21"/>
  <c r="O3" i="21"/>
  <c r="N3" i="21"/>
  <c r="M3" i="21"/>
  <c r="L3" i="21"/>
  <c r="K3" i="21"/>
  <c r="J3" i="21"/>
  <c r="I3" i="21"/>
  <c r="H3" i="21"/>
  <c r="G3" i="21"/>
  <c r="AP44" i="21"/>
  <c r="AP42" i="21"/>
  <c r="AP40" i="21"/>
  <c r="AP38" i="21"/>
  <c r="AP36" i="21"/>
  <c r="AP34" i="21"/>
  <c r="AP32" i="21"/>
  <c r="AP30" i="21"/>
  <c r="AP28" i="21"/>
  <c r="AP26" i="21"/>
  <c r="AP24" i="21"/>
  <c r="AP22" i="21"/>
  <c r="AP20" i="21"/>
  <c r="AP18" i="21"/>
  <c r="AP16" i="21"/>
  <c r="AP14" i="21"/>
  <c r="AP12" i="21"/>
  <c r="AP10" i="21"/>
  <c r="AP8" i="21"/>
  <c r="AP6" i="21"/>
  <c r="AP5" i="21"/>
  <c r="A10" i="16"/>
  <c r="L10" i="16" s="1"/>
  <c r="A9" i="16"/>
  <c r="L9" i="16" s="1"/>
  <c r="A8" i="16"/>
  <c r="L8" i="16" s="1"/>
  <c r="AJ3" i="17"/>
  <c r="AI3" i="17"/>
  <c r="AH3" i="17"/>
  <c r="AG3" i="17"/>
  <c r="AF3" i="17"/>
  <c r="AE3" i="17"/>
  <c r="AD3" i="17"/>
  <c r="AC3" i="17"/>
  <c r="AB3" i="17"/>
  <c r="AA3" i="17"/>
  <c r="Z3" i="17"/>
  <c r="Y3" i="17"/>
  <c r="X3" i="17"/>
  <c r="W3" i="17"/>
  <c r="V3" i="17"/>
  <c r="U3" i="17"/>
  <c r="T3" i="17"/>
  <c r="S3" i="17"/>
  <c r="R3" i="17"/>
  <c r="Q3" i="17"/>
  <c r="P3" i="17"/>
  <c r="O3" i="17"/>
  <c r="N3" i="17"/>
  <c r="M3" i="17"/>
  <c r="L3" i="17"/>
  <c r="K3" i="17"/>
  <c r="J3" i="17"/>
  <c r="I3" i="17"/>
  <c r="H3" i="17"/>
  <c r="G3" i="17"/>
  <c r="AP14" i="17"/>
  <c r="AP128" i="19"/>
  <c r="AP126" i="19"/>
  <c r="AP124" i="19"/>
  <c r="AP122" i="19"/>
  <c r="AP120" i="19"/>
  <c r="AP118" i="19"/>
  <c r="AP116" i="19"/>
  <c r="AP114" i="19"/>
  <c r="AP112" i="19"/>
  <c r="AP110" i="19"/>
  <c r="AP108" i="19"/>
  <c r="AP106" i="19"/>
  <c r="AP104" i="19"/>
  <c r="AP102" i="19"/>
  <c r="AP100" i="19"/>
  <c r="AP98" i="19"/>
  <c r="AP96" i="19"/>
  <c r="AP94" i="19"/>
  <c r="AP92" i="19"/>
  <c r="AP90" i="19"/>
  <c r="AP88" i="19"/>
  <c r="AP86" i="19"/>
  <c r="AP84" i="19"/>
  <c r="AP82" i="19"/>
  <c r="AP80" i="19"/>
  <c r="AP78" i="19"/>
  <c r="AP76" i="19"/>
  <c r="AP74" i="19"/>
  <c r="AP72" i="19"/>
  <c r="AP70" i="19"/>
  <c r="AP68" i="19"/>
  <c r="AP66" i="19"/>
  <c r="AP64" i="19"/>
  <c r="AP62" i="19"/>
  <c r="AP60" i="19"/>
  <c r="AP58" i="19"/>
  <c r="AP56" i="19"/>
  <c r="AP54" i="19"/>
  <c r="AP52" i="19"/>
  <c r="AP50" i="19"/>
  <c r="AP48" i="19"/>
  <c r="AP46" i="19"/>
  <c r="AP44" i="19"/>
  <c r="AP42" i="19"/>
  <c r="AP40" i="19"/>
  <c r="AP38" i="19"/>
  <c r="AP36" i="19"/>
  <c r="AP34" i="19"/>
  <c r="AP32" i="19"/>
  <c r="AP30" i="19"/>
  <c r="AP28" i="19"/>
  <c r="AP26" i="19"/>
  <c r="AP24" i="19"/>
  <c r="AP22" i="19"/>
  <c r="AP20" i="19"/>
  <c r="AP18" i="19"/>
  <c r="AP16" i="19"/>
  <c r="AP14" i="19"/>
  <c r="AP12" i="19"/>
  <c r="AP10" i="19"/>
  <c r="AP8" i="19"/>
  <c r="AP6" i="19"/>
  <c r="AP5" i="19"/>
  <c r="AP5" i="6"/>
  <c r="AP6" i="6"/>
  <c r="AP8" i="6"/>
  <c r="AP10" i="6"/>
  <c r="AP12" i="6"/>
  <c r="AP14" i="6"/>
  <c r="AP16" i="6"/>
  <c r="AP18" i="6"/>
  <c r="AP20" i="6"/>
  <c r="AP22" i="6"/>
  <c r="AP24" i="6"/>
  <c r="AP26" i="6"/>
  <c r="AP28" i="6"/>
  <c r="AP30" i="6"/>
  <c r="AP32" i="6"/>
  <c r="AP34" i="6"/>
  <c r="AP36" i="6"/>
  <c r="AP38" i="6"/>
  <c r="AP40" i="6"/>
  <c r="AP42" i="6"/>
  <c r="AP44" i="6"/>
  <c r="AP46" i="6"/>
  <c r="AP48" i="6"/>
  <c r="AP50" i="6"/>
  <c r="AP52" i="6"/>
  <c r="AP54" i="6"/>
  <c r="AP56" i="6"/>
  <c r="AP58" i="6"/>
  <c r="AP60" i="6"/>
  <c r="AP62" i="6"/>
  <c r="AP64" i="6"/>
  <c r="AP66" i="6"/>
  <c r="AP68" i="6"/>
  <c r="AP70" i="6"/>
  <c r="AP72" i="6"/>
  <c r="AP74" i="6"/>
  <c r="AP76" i="6"/>
  <c r="AP78" i="6"/>
  <c r="AP80" i="6"/>
  <c r="AP82" i="6"/>
  <c r="AP84" i="6"/>
  <c r="AP86" i="6"/>
  <c r="AP88" i="6"/>
  <c r="AP90" i="6"/>
  <c r="AP92" i="6"/>
  <c r="AP94" i="6"/>
  <c r="AP96" i="6"/>
  <c r="AP98" i="6"/>
  <c r="AP100" i="6"/>
  <c r="AP102" i="6"/>
  <c r="AP104" i="6"/>
  <c r="AP106" i="6"/>
  <c r="AP108" i="6"/>
  <c r="AP110" i="6"/>
  <c r="AP112" i="6"/>
  <c r="AP114" i="6"/>
  <c r="AP116" i="6"/>
  <c r="AP118" i="6"/>
  <c r="AP120" i="6"/>
  <c r="AP122" i="6"/>
  <c r="AP124" i="6"/>
  <c r="AP126" i="6"/>
  <c r="AP128" i="6"/>
  <c r="A1" i="16"/>
  <c r="AP12" i="17"/>
  <c r="AP10" i="17"/>
  <c r="AP8" i="17"/>
  <c r="AP6" i="17"/>
  <c r="AP5" i="17"/>
  <c r="AJ3" i="14"/>
  <c r="AI3" i="14"/>
  <c r="AH3" i="14"/>
  <c r="AG3" i="14"/>
  <c r="AF3" i="14"/>
  <c r="AE3" i="14"/>
  <c r="AD3" i="14"/>
  <c r="AC3" i="14"/>
  <c r="AB3" i="14"/>
  <c r="AA3" i="14"/>
  <c r="Z3" i="14"/>
  <c r="Y3" i="14"/>
  <c r="X3" i="14"/>
  <c r="W3" i="14"/>
  <c r="V3" i="14"/>
  <c r="U3" i="14"/>
  <c r="T3" i="14"/>
  <c r="S3" i="14"/>
  <c r="R3" i="14"/>
  <c r="Q3" i="14"/>
  <c r="P3" i="14"/>
  <c r="O3" i="14"/>
  <c r="N3" i="14"/>
  <c r="M3" i="14"/>
  <c r="L3" i="14"/>
  <c r="K3" i="14"/>
  <c r="J3" i="14"/>
  <c r="I3" i="14"/>
  <c r="H3" i="14"/>
  <c r="G3" i="14"/>
  <c r="AP234" i="14"/>
  <c r="AP232" i="14"/>
  <c r="AP230" i="14"/>
  <c r="AP228" i="14"/>
  <c r="AP5" i="14"/>
  <c r="AP5" i="13"/>
  <c r="AP5" i="12"/>
  <c r="AJ3" i="9"/>
  <c r="AI3" i="9"/>
  <c r="AH3" i="9"/>
  <c r="AG3" i="9"/>
  <c r="AF3" i="9"/>
  <c r="AE3" i="9"/>
  <c r="AD3" i="9"/>
  <c r="AC3" i="9"/>
  <c r="AB3" i="9"/>
  <c r="AA3" i="9"/>
  <c r="Z3" i="9"/>
  <c r="Y3" i="9"/>
  <c r="X3" i="9"/>
  <c r="W3" i="9"/>
  <c r="V3" i="9"/>
  <c r="U3" i="9"/>
  <c r="T3" i="9"/>
  <c r="S3" i="9"/>
  <c r="R3" i="9"/>
  <c r="Q3" i="9"/>
  <c r="P3" i="9"/>
  <c r="O3" i="9"/>
  <c r="N3" i="9"/>
  <c r="M3" i="9"/>
  <c r="L3" i="9"/>
  <c r="K3" i="9"/>
  <c r="J3" i="9"/>
  <c r="I3" i="9"/>
  <c r="H3" i="9"/>
  <c r="G3" i="9"/>
  <c r="AP5" i="9"/>
  <c r="AP5" i="8"/>
  <c r="AP100" i="7"/>
  <c r="AP5" i="7"/>
  <c r="AP5" i="3"/>
  <c r="AJ3" i="5"/>
  <c r="AI3" i="5"/>
  <c r="AH3" i="5"/>
  <c r="AG3" i="5"/>
  <c r="AF3" i="5"/>
  <c r="AE3" i="5"/>
  <c r="AD3" i="5"/>
  <c r="AC3" i="5"/>
  <c r="AB3" i="5"/>
  <c r="AA3" i="5"/>
  <c r="Z3" i="5"/>
  <c r="Y3" i="5"/>
  <c r="X3" i="5"/>
  <c r="W3" i="5"/>
  <c r="V3" i="5"/>
  <c r="U3" i="5"/>
  <c r="T3" i="5"/>
  <c r="S3" i="5"/>
  <c r="R3" i="5"/>
  <c r="Q3" i="5"/>
  <c r="P3" i="5"/>
  <c r="O3" i="5"/>
  <c r="N3" i="5"/>
  <c r="M3" i="5"/>
  <c r="L3" i="5"/>
  <c r="K3" i="5"/>
  <c r="J3" i="5"/>
  <c r="I3" i="5"/>
  <c r="H3" i="5"/>
  <c r="G3" i="5"/>
  <c r="AP36" i="5"/>
  <c r="AP5" i="5"/>
  <c r="AJ3" i="2"/>
  <c r="AI3" i="2"/>
  <c r="AH3" i="2"/>
  <c r="AG3" i="2"/>
  <c r="AF3" i="2"/>
  <c r="AE3" i="2"/>
  <c r="AD3" i="2"/>
  <c r="AC3" i="2"/>
  <c r="AB3" i="2"/>
  <c r="AA3" i="2"/>
  <c r="Z3" i="2"/>
  <c r="Y3" i="2"/>
  <c r="X3" i="2"/>
  <c r="W3" i="2"/>
  <c r="V3" i="2"/>
  <c r="U3" i="2"/>
  <c r="T3" i="2"/>
  <c r="S3" i="2"/>
  <c r="R3" i="2"/>
  <c r="Q3" i="2"/>
  <c r="P3" i="2"/>
  <c r="O3" i="2"/>
  <c r="N3" i="2"/>
  <c r="M3" i="2"/>
  <c r="L3" i="2"/>
  <c r="K3" i="2"/>
  <c r="J3" i="2"/>
  <c r="I3" i="2"/>
  <c r="H3" i="2"/>
  <c r="G3" i="2"/>
  <c r="AP162" i="2"/>
  <c r="AP5" i="2"/>
  <c r="AP274" i="1"/>
  <c r="AP5" i="1"/>
  <c r="AP5" i="4"/>
  <c r="AJ3" i="6"/>
  <c r="AI3" i="6"/>
  <c r="AH3" i="6"/>
  <c r="AG3" i="6"/>
  <c r="AF3" i="6"/>
  <c r="AE3" i="6"/>
  <c r="AD3" i="6"/>
  <c r="AC3" i="6"/>
  <c r="AB3" i="6"/>
  <c r="AA3" i="6"/>
  <c r="Z3" i="6"/>
  <c r="Y3" i="6"/>
  <c r="X3" i="6"/>
  <c r="W3" i="6"/>
  <c r="V3" i="6"/>
  <c r="U3" i="6"/>
  <c r="T3" i="6"/>
  <c r="S3" i="6"/>
  <c r="R3" i="6"/>
  <c r="Q3" i="6"/>
  <c r="P3" i="6"/>
  <c r="O3" i="6"/>
  <c r="N3" i="6"/>
  <c r="M3" i="6"/>
  <c r="L3" i="6"/>
  <c r="K3" i="6"/>
  <c r="J3" i="6"/>
  <c r="I3" i="6"/>
  <c r="H3" i="6"/>
  <c r="G3" i="6"/>
  <c r="AP3" i="19" l="1"/>
  <c r="AM130" i="19" s="1"/>
  <c r="AP3" i="17"/>
  <c r="AM14" i="17" s="1"/>
  <c r="AP3" i="25"/>
  <c r="AM14" i="25" s="1"/>
  <c r="AP3" i="23"/>
  <c r="AM10" i="23" s="1"/>
  <c r="L11" i="16"/>
  <c r="A1" i="21" s="1"/>
  <c r="L12" i="16"/>
  <c r="A1" i="23" s="1"/>
  <c r="L17" i="16"/>
  <c r="A1" i="7" s="1"/>
  <c r="L18" i="16"/>
  <c r="A1" i="8" s="1"/>
  <c r="L19" i="16"/>
  <c r="A1" i="9" s="1"/>
  <c r="L20" i="16"/>
  <c r="A1" i="12" s="1"/>
  <c r="L22" i="16"/>
  <c r="A1" i="14" s="1"/>
  <c r="A1" i="19"/>
  <c r="AP3" i="21"/>
  <c r="AM38" i="21" s="1"/>
  <c r="AP3" i="6"/>
  <c r="AM48" i="19" l="1"/>
  <c r="AM6" i="17"/>
  <c r="AN6" i="17" s="1"/>
  <c r="AM16" i="21"/>
  <c r="AM34" i="21"/>
  <c r="AM40" i="21"/>
  <c r="AM36" i="21"/>
  <c r="AM24" i="21"/>
  <c r="AM44" i="21"/>
  <c r="AM10" i="21"/>
  <c r="AM22" i="21"/>
  <c r="AM18" i="21"/>
  <c r="AM32" i="21"/>
  <c r="AM26" i="21"/>
  <c r="AM20" i="21"/>
  <c r="AM42" i="21"/>
  <c r="AM30" i="21"/>
  <c r="AM28" i="21"/>
  <c r="AM28" i="25"/>
  <c r="AM30" i="25"/>
  <c r="AM26" i="25"/>
  <c r="AM20" i="25"/>
  <c r="AM36" i="25"/>
  <c r="AM12" i="25"/>
  <c r="AM22" i="25"/>
  <c r="AM16" i="25"/>
  <c r="AM24" i="25"/>
  <c r="AM10" i="25"/>
  <c r="AM18" i="25"/>
  <c r="AM34" i="25"/>
  <c r="AM38" i="25"/>
  <c r="AM32" i="25"/>
  <c r="AM6" i="25"/>
  <c r="AN6" i="25" s="1"/>
  <c r="AM8" i="25"/>
  <c r="AP2" i="25"/>
  <c r="AM32" i="23"/>
  <c r="AM24" i="23"/>
  <c r="AM8" i="23"/>
  <c r="AM14" i="23"/>
  <c r="AM6" i="23"/>
  <c r="AN6" i="23" s="1"/>
  <c r="AM18" i="23"/>
  <c r="AP2" i="23"/>
  <c r="AM20" i="23"/>
  <c r="AM34" i="23"/>
  <c r="AM26" i="23"/>
  <c r="AM16" i="23"/>
  <c r="AM30" i="23"/>
  <c r="AM22" i="23"/>
  <c r="AM36" i="23"/>
  <c r="AM28" i="23"/>
  <c r="AM12" i="23"/>
  <c r="AM8" i="21"/>
  <c r="AM14" i="21"/>
  <c r="AM12" i="21"/>
  <c r="AM6" i="21"/>
  <c r="AN6" i="21" s="1"/>
  <c r="AP2" i="21"/>
  <c r="AM58" i="19"/>
  <c r="AM34" i="19"/>
  <c r="AM64" i="19"/>
  <c r="AM120" i="19"/>
  <c r="AM42" i="19"/>
  <c r="AM124" i="19"/>
  <c r="AM88" i="19"/>
  <c r="AM94" i="19"/>
  <c r="AM56" i="19"/>
  <c r="AM110" i="19"/>
  <c r="AM50" i="19"/>
  <c r="AM96" i="19"/>
  <c r="AM36" i="19"/>
  <c r="AM84" i="19"/>
  <c r="AM82" i="19"/>
  <c r="AM108" i="19"/>
  <c r="AM32" i="19"/>
  <c r="AM118" i="19"/>
  <c r="AM126" i="19"/>
  <c r="AM80" i="19"/>
  <c r="AM44" i="19"/>
  <c r="AM116" i="19"/>
  <c r="AM102" i="19"/>
  <c r="AM114" i="19"/>
  <c r="AM98" i="19"/>
  <c r="AM112" i="19"/>
  <c r="AM74" i="19"/>
  <c r="AM16" i="19"/>
  <c r="AM104" i="19"/>
  <c r="AM46" i="19"/>
  <c r="AM52" i="19"/>
  <c r="AM86" i="19"/>
  <c r="AM40" i="19"/>
  <c r="AM60" i="19"/>
  <c r="AM30" i="19"/>
  <c r="AM28" i="19"/>
  <c r="AM100" i="19"/>
  <c r="AM70" i="19"/>
  <c r="AM66" i="19"/>
  <c r="AM122" i="19"/>
  <c r="AM90" i="19"/>
  <c r="AM20" i="19"/>
  <c r="AM62" i="19"/>
  <c r="AM78" i="19"/>
  <c r="AM26" i="19"/>
  <c r="AM72" i="19"/>
  <c r="AM92" i="19"/>
  <c r="AM76" i="19"/>
  <c r="AM128" i="19"/>
  <c r="AM38" i="19"/>
  <c r="AM24" i="19"/>
  <c r="AM106" i="19"/>
  <c r="AM68" i="19"/>
  <c r="AM54" i="19"/>
  <c r="AM18" i="19"/>
  <c r="AM22" i="19"/>
  <c r="AP2" i="19"/>
  <c r="AM8" i="19"/>
  <c r="AM10" i="19"/>
  <c r="AM12" i="19"/>
  <c r="AM14" i="19"/>
  <c r="AM6" i="19"/>
  <c r="AN6" i="19" s="1"/>
  <c r="AP2" i="17"/>
  <c r="AM10" i="17"/>
  <c r="AM8" i="17"/>
  <c r="AM12" i="17"/>
  <c r="AN8" i="17" l="1"/>
  <c r="AN10" i="17" s="1"/>
  <c r="AN12" i="17" s="1"/>
  <c r="AN14" i="17" s="1"/>
  <c r="AN8" i="25"/>
  <c r="AN10" i="25" s="1"/>
  <c r="AN12" i="25" s="1"/>
  <c r="AN14" i="25" s="1"/>
  <c r="AN16" i="25" s="1"/>
  <c r="AN18" i="25" s="1"/>
  <c r="AN20" i="25" s="1"/>
  <c r="AN22" i="25" s="1"/>
  <c r="AN24" i="25" s="1"/>
  <c r="AN26" i="25" s="1"/>
  <c r="AN28" i="25" s="1"/>
  <c r="AN30" i="25" s="1"/>
  <c r="AN32" i="25" s="1"/>
  <c r="AN34" i="25" s="1"/>
  <c r="AN36" i="25" s="1"/>
  <c r="AN38" i="25" s="1"/>
  <c r="AN8" i="23"/>
  <c r="AN10" i="23" s="1"/>
  <c r="AN12" i="23" s="1"/>
  <c r="AN14" i="23" s="1"/>
  <c r="AN16" i="23" s="1"/>
  <c r="AN18" i="23" s="1"/>
  <c r="AN20" i="23" s="1"/>
  <c r="AN22" i="23" s="1"/>
  <c r="AN24" i="23" s="1"/>
  <c r="AN26" i="23" s="1"/>
  <c r="AN28" i="23" s="1"/>
  <c r="AN30" i="23" s="1"/>
  <c r="AN32" i="23" s="1"/>
  <c r="AN34" i="23" s="1"/>
  <c r="AN36" i="23" s="1"/>
  <c r="AN8" i="21"/>
  <c r="AN10" i="21" s="1"/>
  <c r="AN12" i="21" s="1"/>
  <c r="AN14" i="21" s="1"/>
  <c r="AN16" i="21" s="1"/>
  <c r="AN18" i="21" s="1"/>
  <c r="AN20" i="21" s="1"/>
  <c r="AN22" i="21" s="1"/>
  <c r="AN24" i="21" s="1"/>
  <c r="AN26" i="21" s="1"/>
  <c r="AN28" i="21" s="1"/>
  <c r="AN30" i="21" s="1"/>
  <c r="AN32" i="21" s="1"/>
  <c r="AN34" i="21" s="1"/>
  <c r="AN36" i="21" s="1"/>
  <c r="AN38" i="21" s="1"/>
  <c r="AN40" i="21" s="1"/>
  <c r="AN42" i="21" s="1"/>
  <c r="AN44" i="21" s="1"/>
  <c r="AN8" i="19"/>
  <c r="AN10" i="19" s="1"/>
  <c r="AN12" i="19" s="1"/>
  <c r="AN14" i="19" s="1"/>
  <c r="AN16" i="19" s="1"/>
  <c r="AN18" i="19" s="1"/>
  <c r="AN20" i="19" s="1"/>
  <c r="AN22" i="19" s="1"/>
  <c r="AN24" i="19" s="1"/>
  <c r="AN26" i="19" s="1"/>
  <c r="AN28" i="19" s="1"/>
  <c r="AN30" i="19" s="1"/>
  <c r="AN32" i="19" s="1"/>
  <c r="AN34" i="19" s="1"/>
  <c r="AN36" i="19" s="1"/>
  <c r="AN38" i="19" s="1"/>
  <c r="AN40" i="19" s="1"/>
  <c r="AN42" i="19" s="1"/>
  <c r="AN44" i="19" s="1"/>
  <c r="AN46" i="19" s="1"/>
  <c r="AN48" i="19" s="1"/>
  <c r="AN50" i="19" s="1"/>
  <c r="AN52" i="19" s="1"/>
  <c r="AN54" i="19" s="1"/>
  <c r="AN56" i="19" s="1"/>
  <c r="AN58" i="19" s="1"/>
  <c r="AN60" i="19" s="1"/>
  <c r="AN62" i="19" s="1"/>
  <c r="AN64" i="19" s="1"/>
  <c r="AN66" i="19" s="1"/>
  <c r="AN68" i="19" s="1"/>
  <c r="AN70" i="19" s="1"/>
  <c r="AN72" i="19" s="1"/>
  <c r="AN74" i="19" s="1"/>
  <c r="AN76" i="19" s="1"/>
  <c r="AN78" i="19" s="1"/>
  <c r="AN80" i="19" s="1"/>
  <c r="AN82" i="19" s="1"/>
  <c r="AN84" i="19" s="1"/>
  <c r="AN86" i="19" s="1"/>
  <c r="AN88" i="19" s="1"/>
  <c r="AN90" i="19" s="1"/>
  <c r="AN92" i="19" s="1"/>
  <c r="AN94" i="19" s="1"/>
  <c r="AN96" i="19" s="1"/>
  <c r="AN98" i="19" s="1"/>
  <c r="AN100" i="19" s="1"/>
  <c r="AN102" i="19" s="1"/>
  <c r="AN104" i="19" s="1"/>
  <c r="AN106" i="19" s="1"/>
  <c r="AN108" i="19" s="1"/>
  <c r="AN110" i="19" s="1"/>
  <c r="AN112" i="19" s="1"/>
  <c r="AN114" i="19" s="1"/>
  <c r="AN116" i="19" s="1"/>
  <c r="AN118" i="19" s="1"/>
  <c r="AN120" i="19" s="1"/>
  <c r="AN122" i="19" s="1"/>
  <c r="AN124" i="19" s="1"/>
  <c r="AN126" i="19" s="1"/>
  <c r="AN128" i="19" s="1"/>
  <c r="AN130" i="19" s="1"/>
  <c r="AP226" i="14"/>
  <c r="AP224" i="14"/>
  <c r="AP222" i="14"/>
  <c r="AP220" i="14"/>
  <c r="AP98" i="7"/>
  <c r="AP96" i="7"/>
  <c r="AP94" i="7"/>
  <c r="AP34" i="5"/>
  <c r="AP160" i="2"/>
  <c r="AP272" i="1"/>
  <c r="AP218" i="14"/>
  <c r="AP216" i="14"/>
  <c r="AP214" i="14"/>
  <c r="AP212" i="14"/>
  <c r="AP80" i="13"/>
  <c r="AP78" i="13"/>
  <c r="AP76" i="13"/>
  <c r="AP142" i="9"/>
  <c r="AP140" i="9"/>
  <c r="AP138" i="9"/>
  <c r="AP136" i="9"/>
  <c r="AP134" i="9"/>
  <c r="AP132" i="9"/>
  <c r="AP92" i="7"/>
  <c r="AP90" i="7"/>
  <c r="AP32" i="5"/>
  <c r="AP158" i="2"/>
  <c r="AP156" i="2"/>
  <c r="AP154" i="2"/>
  <c r="AP152" i="2"/>
  <c r="AP150" i="2"/>
  <c r="AP74" i="13" l="1"/>
  <c r="AP72" i="13"/>
  <c r="AP70" i="13"/>
  <c r="AP130" i="9"/>
  <c r="AP128" i="9"/>
  <c r="AP126" i="9"/>
  <c r="AP124" i="9"/>
  <c r="AP122" i="9"/>
  <c r="AP148" i="2"/>
  <c r="AP146" i="2"/>
  <c r="AP144" i="2"/>
  <c r="AP142" i="2"/>
  <c r="AP270" i="1"/>
  <c r="AP268" i="1"/>
  <c r="AP266" i="1"/>
  <c r="AP264" i="1"/>
  <c r="AP262" i="1"/>
  <c r="AP260" i="1"/>
  <c r="AP258" i="1"/>
  <c r="AP256" i="1"/>
  <c r="AP254" i="1"/>
  <c r="AP252" i="1"/>
  <c r="AP250" i="1"/>
  <c r="AP248" i="1"/>
  <c r="AP246" i="1"/>
  <c r="AP244" i="1"/>
  <c r="AP242" i="1"/>
  <c r="AP240" i="1"/>
  <c r="AP238" i="1"/>
  <c r="AP236" i="1"/>
  <c r="AP234" i="1"/>
  <c r="AP232" i="1"/>
  <c r="AP230" i="1"/>
  <c r="AP228" i="1"/>
  <c r="AP226" i="1"/>
  <c r="AP224" i="1"/>
  <c r="AP222" i="1"/>
  <c r="AP220" i="1"/>
  <c r="AP218" i="1"/>
  <c r="AP216" i="1"/>
  <c r="AP214" i="1"/>
  <c r="AP212" i="1"/>
  <c r="AP210" i="1"/>
  <c r="AP208" i="1"/>
  <c r="AP206" i="1"/>
  <c r="AP204" i="1"/>
  <c r="AP202" i="1"/>
  <c r="AP200" i="1"/>
  <c r="AP198" i="1"/>
  <c r="AP196" i="1"/>
  <c r="AP194" i="1"/>
  <c r="AP192" i="1"/>
  <c r="AP190" i="1"/>
  <c r="AP188" i="1"/>
  <c r="AP186" i="1"/>
  <c r="AP184" i="1"/>
  <c r="AP182" i="1"/>
  <c r="AP180" i="1"/>
  <c r="AP178" i="1"/>
  <c r="AP176" i="1"/>
  <c r="AP174" i="1"/>
  <c r="AP172" i="1"/>
  <c r="AP170" i="1"/>
  <c r="AP168" i="1"/>
  <c r="AP166" i="1"/>
  <c r="AP164" i="1"/>
  <c r="AP162" i="1"/>
  <c r="AP160" i="1"/>
  <c r="AP158" i="1"/>
  <c r="AP156" i="1"/>
  <c r="AP154" i="1"/>
  <c r="AP152" i="1"/>
  <c r="AP150" i="1"/>
  <c r="AP148" i="1"/>
  <c r="AP146" i="1"/>
  <c r="AP144" i="1"/>
  <c r="AP142" i="1"/>
  <c r="AP140" i="1"/>
  <c r="AP138" i="1"/>
  <c r="AP136" i="1"/>
  <c r="AP134" i="1"/>
  <c r="AP132" i="1"/>
  <c r="AP130" i="1"/>
  <c r="AP128" i="1"/>
  <c r="AP126" i="1"/>
  <c r="AP124" i="1"/>
  <c r="AP122" i="1"/>
  <c r="AP120" i="1"/>
  <c r="AP118" i="1"/>
  <c r="AP116" i="1"/>
  <c r="AP114" i="1"/>
  <c r="AP112" i="1"/>
  <c r="AP110" i="1"/>
  <c r="AP108" i="1"/>
  <c r="AP106" i="1"/>
  <c r="AP104" i="1"/>
  <c r="AP102" i="1"/>
  <c r="AP100" i="1"/>
  <c r="AP98" i="1"/>
  <c r="AP96" i="1"/>
  <c r="AP94" i="1"/>
  <c r="AP92" i="1"/>
  <c r="AP90" i="1"/>
  <c r="AP88" i="1"/>
  <c r="AP86" i="1"/>
  <c r="AP84" i="1"/>
  <c r="AP82" i="1"/>
  <c r="AP80" i="1"/>
  <c r="AP78" i="1"/>
  <c r="AP76" i="1"/>
  <c r="AP74" i="1"/>
  <c r="AP72" i="1"/>
  <c r="AP70" i="1"/>
  <c r="AP68" i="1"/>
  <c r="AP66" i="1"/>
  <c r="AP64" i="1"/>
  <c r="AP62" i="1"/>
  <c r="AP60" i="1"/>
  <c r="AP58" i="1"/>
  <c r="AP56" i="1"/>
  <c r="AP54" i="1"/>
  <c r="AP52" i="1"/>
  <c r="AP50" i="1"/>
  <c r="AP48" i="1"/>
  <c r="AP46" i="1"/>
  <c r="AP44" i="1"/>
  <c r="AP42" i="1"/>
  <c r="AP40" i="1"/>
  <c r="AP38" i="1"/>
  <c r="AP36" i="1"/>
  <c r="AP34" i="1"/>
  <c r="AP32" i="1"/>
  <c r="AP30" i="1"/>
  <c r="AP28" i="1"/>
  <c r="AP26" i="1"/>
  <c r="AP24" i="1"/>
  <c r="AP22" i="1"/>
  <c r="AP20" i="1"/>
  <c r="AP18" i="1"/>
  <c r="AP16" i="1"/>
  <c r="AP14" i="1"/>
  <c r="AP12" i="1"/>
  <c r="AP10" i="1"/>
  <c r="AP66" i="4"/>
  <c r="AP64" i="4"/>
  <c r="AP62" i="4"/>
  <c r="AP60" i="4"/>
  <c r="AP58" i="4"/>
  <c r="AP56" i="4"/>
  <c r="AP54" i="4"/>
  <c r="AP52" i="4"/>
  <c r="AP50" i="4"/>
  <c r="AP48" i="4"/>
  <c r="AP46" i="4"/>
  <c r="AP44" i="4"/>
  <c r="AP42" i="4"/>
  <c r="AP40" i="4"/>
  <c r="AP38" i="4"/>
  <c r="AP36" i="4"/>
  <c r="AP34" i="4"/>
  <c r="AP32" i="4"/>
  <c r="AP30" i="4"/>
  <c r="AP28" i="4"/>
  <c r="AP26" i="4"/>
  <c r="AP24" i="4"/>
  <c r="AP22" i="4"/>
  <c r="AP20" i="4"/>
  <c r="AP18" i="4"/>
  <c r="AP16" i="4"/>
  <c r="AP14" i="4"/>
  <c r="AP12" i="4"/>
  <c r="AP10" i="4"/>
  <c r="AP8" i="4"/>
  <c r="AP210" i="14" l="1"/>
  <c r="AP208" i="14"/>
  <c r="AP206" i="14"/>
  <c r="AP204" i="14"/>
  <c r="AP202" i="14"/>
  <c r="AP200" i="14"/>
  <c r="AP198" i="14"/>
  <c r="AP196" i="14"/>
  <c r="AP194" i="14"/>
  <c r="AP192" i="14"/>
  <c r="AP190" i="14"/>
  <c r="AP188" i="14"/>
  <c r="AP186" i="14"/>
  <c r="AP184" i="14"/>
  <c r="AP182" i="14"/>
  <c r="AP180" i="14"/>
  <c r="AP178" i="14"/>
  <c r="AP176" i="14"/>
  <c r="AP174" i="14"/>
  <c r="AP172" i="14"/>
  <c r="AP170" i="14"/>
  <c r="AP168" i="14"/>
  <c r="AP166" i="14"/>
  <c r="AP164" i="14"/>
  <c r="AP162" i="14"/>
  <c r="AP160" i="14"/>
  <c r="AP158" i="14"/>
  <c r="AP156" i="14"/>
  <c r="AP154" i="14"/>
  <c r="AP152" i="14"/>
  <c r="AP150" i="14"/>
  <c r="AP148" i="14"/>
  <c r="AP146" i="14"/>
  <c r="AP144" i="14"/>
  <c r="AP142" i="14"/>
  <c r="AP140" i="14"/>
  <c r="AP138" i="14"/>
  <c r="AP136" i="14"/>
  <c r="AP134" i="14"/>
  <c r="AP132" i="14"/>
  <c r="AP130" i="14"/>
  <c r="AP128" i="14"/>
  <c r="AP126" i="14"/>
  <c r="AP124" i="14"/>
  <c r="AP122" i="14"/>
  <c r="AP120" i="14"/>
  <c r="AP118" i="14"/>
  <c r="AP116" i="14"/>
  <c r="AP114" i="14"/>
  <c r="AP112" i="14"/>
  <c r="AP110" i="14"/>
  <c r="AP108" i="14"/>
  <c r="AP106" i="14"/>
  <c r="AP104" i="14"/>
  <c r="AP102" i="14"/>
  <c r="AP100" i="14"/>
  <c r="AP98" i="14"/>
  <c r="AP96" i="14"/>
  <c r="AP94" i="14"/>
  <c r="AP92" i="14"/>
  <c r="AP90" i="14"/>
  <c r="AP88" i="14"/>
  <c r="AP86" i="14"/>
  <c r="AP84" i="14"/>
  <c r="AP82" i="14"/>
  <c r="AP80" i="14"/>
  <c r="AP78" i="14"/>
  <c r="AP76" i="14"/>
  <c r="AP74" i="14"/>
  <c r="AP72" i="14"/>
  <c r="AP70" i="14"/>
  <c r="AP68" i="14"/>
  <c r="AP66" i="14"/>
  <c r="AP64" i="14"/>
  <c r="AP62" i="14"/>
  <c r="AP60" i="14"/>
  <c r="AP58" i="14"/>
  <c r="AP56" i="14"/>
  <c r="AP54" i="14"/>
  <c r="AP52" i="14"/>
  <c r="AP50" i="14"/>
  <c r="AP48" i="14"/>
  <c r="AP46" i="14"/>
  <c r="AP44" i="14"/>
  <c r="AP42" i="14"/>
  <c r="AP40" i="14"/>
  <c r="AP38" i="14"/>
  <c r="AP36" i="14"/>
  <c r="AP34" i="14"/>
  <c r="AP32" i="14"/>
  <c r="AP30" i="14"/>
  <c r="AP28" i="14"/>
  <c r="AP26" i="14"/>
  <c r="AP24" i="14"/>
  <c r="AP22" i="14"/>
  <c r="AP20" i="14"/>
  <c r="AP18" i="14"/>
  <c r="AP16" i="14"/>
  <c r="AP14" i="14"/>
  <c r="AP12" i="14"/>
  <c r="AP10" i="14"/>
  <c r="AP8" i="14"/>
  <c r="AP6" i="14"/>
  <c r="AP68" i="13"/>
  <c r="AP66" i="13"/>
  <c r="AP64" i="13"/>
  <c r="AP62" i="13"/>
  <c r="AP60" i="13"/>
  <c r="AP58" i="13"/>
  <c r="AP56" i="13"/>
  <c r="AP54" i="13"/>
  <c r="AP52" i="13"/>
  <c r="AP50" i="13"/>
  <c r="AP48" i="13"/>
  <c r="AP46" i="13"/>
  <c r="AP44" i="13"/>
  <c r="AP42" i="13"/>
  <c r="AP40" i="13"/>
  <c r="AP38" i="13"/>
  <c r="AP36" i="13"/>
  <c r="AP34" i="13"/>
  <c r="AP32" i="13"/>
  <c r="AP30" i="13"/>
  <c r="AP28" i="13"/>
  <c r="AP26" i="13"/>
  <c r="AP24" i="13"/>
  <c r="AP22" i="13"/>
  <c r="AP20" i="13"/>
  <c r="AP18" i="13"/>
  <c r="AP16" i="13"/>
  <c r="AP14" i="13"/>
  <c r="AP12" i="13"/>
  <c r="AP10" i="13"/>
  <c r="AP8" i="13"/>
  <c r="AP6" i="13"/>
  <c r="AP62" i="12"/>
  <c r="AP60" i="12"/>
  <c r="AP58" i="12"/>
  <c r="AP56" i="12"/>
  <c r="AP54" i="12"/>
  <c r="AP52" i="12"/>
  <c r="AP50" i="12"/>
  <c r="AP48" i="12"/>
  <c r="AP46" i="12"/>
  <c r="AP44" i="12"/>
  <c r="AP42" i="12"/>
  <c r="AP40" i="12"/>
  <c r="AP38" i="12"/>
  <c r="AP36" i="12"/>
  <c r="AP34" i="12"/>
  <c r="AP32" i="12"/>
  <c r="AP30" i="12"/>
  <c r="AP28" i="12"/>
  <c r="AP26" i="12"/>
  <c r="AP24" i="12"/>
  <c r="AP22" i="12"/>
  <c r="AP20" i="12"/>
  <c r="AP18" i="12"/>
  <c r="AP16" i="12"/>
  <c r="AP14" i="12"/>
  <c r="AP12" i="12"/>
  <c r="AP10" i="12"/>
  <c r="AP8" i="12"/>
  <c r="AP6" i="12"/>
  <c r="AP120" i="9"/>
  <c r="AP118" i="9"/>
  <c r="AP116" i="9"/>
  <c r="AP114" i="9"/>
  <c r="AP112" i="9"/>
  <c r="AP110" i="9"/>
  <c r="AP108" i="9"/>
  <c r="AP106" i="9"/>
  <c r="AP104" i="9"/>
  <c r="AP102" i="9"/>
  <c r="AP100" i="9"/>
  <c r="AP98" i="9"/>
  <c r="AP96" i="9"/>
  <c r="AP94" i="9"/>
  <c r="AP92" i="9"/>
  <c r="AP90" i="9"/>
  <c r="AP88" i="9"/>
  <c r="AP86" i="9"/>
  <c r="AP84" i="9"/>
  <c r="AP82" i="9"/>
  <c r="AP80" i="9"/>
  <c r="AP78" i="9"/>
  <c r="AP76" i="9"/>
  <c r="AP74" i="9"/>
  <c r="AP72" i="9"/>
  <c r="AP70" i="9"/>
  <c r="AP68" i="9"/>
  <c r="AP66" i="9"/>
  <c r="AP64" i="9"/>
  <c r="AP62" i="9"/>
  <c r="AP60" i="9"/>
  <c r="AP58" i="9"/>
  <c r="AP56" i="9"/>
  <c r="AP54" i="9"/>
  <c r="AP52" i="9"/>
  <c r="AP50" i="9"/>
  <c r="AP48" i="9"/>
  <c r="AP46" i="9"/>
  <c r="AP44" i="9"/>
  <c r="AP42" i="9"/>
  <c r="AP40" i="9"/>
  <c r="AP38" i="9"/>
  <c r="AP36" i="9"/>
  <c r="AP34" i="9"/>
  <c r="AP32" i="9"/>
  <c r="AP30" i="9"/>
  <c r="AP28" i="9"/>
  <c r="AP26" i="9"/>
  <c r="AP24" i="9"/>
  <c r="AP22" i="9"/>
  <c r="AP20" i="9"/>
  <c r="AP18" i="9"/>
  <c r="AP16" i="9"/>
  <c r="AP14" i="9"/>
  <c r="AP12" i="9"/>
  <c r="AP10" i="9"/>
  <c r="AP8" i="9"/>
  <c r="AP6" i="9"/>
  <c r="AP252" i="8"/>
  <c r="AP250" i="8"/>
  <c r="AP248" i="8"/>
  <c r="AP246" i="8"/>
  <c r="AP244" i="8"/>
  <c r="AP242" i="8"/>
  <c r="AP240" i="8"/>
  <c r="AP238" i="8"/>
  <c r="AP236" i="8"/>
  <c r="AP234" i="8"/>
  <c r="AP232" i="8"/>
  <c r="AP230" i="8"/>
  <c r="AP228" i="8"/>
  <c r="AP226" i="8"/>
  <c r="AP224" i="8"/>
  <c r="AP222" i="8"/>
  <c r="AP220" i="8"/>
  <c r="AP218" i="8"/>
  <c r="AP216" i="8"/>
  <c r="AP214" i="8"/>
  <c r="AP212" i="8"/>
  <c r="AP210" i="8"/>
  <c r="AP208" i="8"/>
  <c r="AP206" i="8"/>
  <c r="AP204" i="8"/>
  <c r="AP202" i="8"/>
  <c r="AP200" i="8"/>
  <c r="AP198" i="8"/>
  <c r="AP196" i="8"/>
  <c r="AP194" i="8"/>
  <c r="AP192" i="8"/>
  <c r="AP190" i="8"/>
  <c r="AP188" i="8"/>
  <c r="AP186" i="8"/>
  <c r="AP184" i="8"/>
  <c r="AP182" i="8"/>
  <c r="AP180" i="8"/>
  <c r="AP178" i="8"/>
  <c r="AP176" i="8"/>
  <c r="AP174" i="8"/>
  <c r="AP172" i="8"/>
  <c r="AP170" i="8"/>
  <c r="AP168" i="8"/>
  <c r="AP166" i="8"/>
  <c r="AP164" i="8"/>
  <c r="AP162" i="8"/>
  <c r="AP160" i="8"/>
  <c r="AP158" i="8"/>
  <c r="AP156" i="8"/>
  <c r="AP154" i="8"/>
  <c r="AP152" i="8"/>
  <c r="AP150" i="8"/>
  <c r="AP148" i="8"/>
  <c r="AP146" i="8"/>
  <c r="AP144" i="8"/>
  <c r="AP142" i="8"/>
  <c r="AP140" i="8"/>
  <c r="AP138" i="8"/>
  <c r="AP136" i="8"/>
  <c r="AP134" i="8"/>
  <c r="AP132" i="8"/>
  <c r="AP130" i="8"/>
  <c r="AP128" i="8"/>
  <c r="AP126" i="8"/>
  <c r="AP124" i="8"/>
  <c r="AP122" i="8"/>
  <c r="AP120" i="8"/>
  <c r="AP118" i="8"/>
  <c r="AP116" i="8"/>
  <c r="AP114" i="8"/>
  <c r="AP112" i="8"/>
  <c r="AP110" i="8"/>
  <c r="AP108" i="8"/>
  <c r="AP106" i="8"/>
  <c r="AP104" i="8"/>
  <c r="AP102" i="8"/>
  <c r="AP100" i="8"/>
  <c r="AP98" i="8"/>
  <c r="AP96" i="8"/>
  <c r="AP94" i="8"/>
  <c r="AP92" i="8"/>
  <c r="AP90" i="8"/>
  <c r="AP88" i="8"/>
  <c r="AP86" i="8"/>
  <c r="AP84" i="8"/>
  <c r="AP82" i="8"/>
  <c r="AP80" i="8"/>
  <c r="AP78" i="8"/>
  <c r="AP76" i="8"/>
  <c r="AP74" i="8"/>
  <c r="AP72" i="8"/>
  <c r="AP70" i="8"/>
  <c r="AP68" i="8"/>
  <c r="AP66" i="8"/>
  <c r="AP64" i="8"/>
  <c r="AP62" i="8"/>
  <c r="AP60" i="8"/>
  <c r="AP58" i="8"/>
  <c r="AP56" i="8"/>
  <c r="AP54" i="8"/>
  <c r="AP52" i="8"/>
  <c r="AP50" i="8"/>
  <c r="AP48" i="8"/>
  <c r="AP46" i="8"/>
  <c r="AP44" i="8"/>
  <c r="AP42" i="8"/>
  <c r="AP40" i="8"/>
  <c r="AP38" i="8"/>
  <c r="AP36" i="8"/>
  <c r="AP34" i="8"/>
  <c r="AP32" i="8"/>
  <c r="AP30" i="8"/>
  <c r="AP28" i="8"/>
  <c r="AP26" i="8"/>
  <c r="AP24" i="8"/>
  <c r="AP22" i="8"/>
  <c r="AP20" i="8"/>
  <c r="AP18" i="8"/>
  <c r="AP16" i="8"/>
  <c r="AP14" i="8"/>
  <c r="AP12" i="8"/>
  <c r="AP10" i="8"/>
  <c r="AP8" i="8"/>
  <c r="AP6" i="8"/>
  <c r="AP88" i="7"/>
  <c r="AP86" i="7"/>
  <c r="AP84" i="7"/>
  <c r="AP82" i="7"/>
  <c r="AP80" i="7"/>
  <c r="AP78" i="7"/>
  <c r="AP76" i="7"/>
  <c r="AP74" i="7"/>
  <c r="AP72" i="7"/>
  <c r="AP70" i="7"/>
  <c r="AP68" i="7"/>
  <c r="AP66" i="7"/>
  <c r="AP64" i="7"/>
  <c r="AP62" i="7"/>
  <c r="AP60" i="7"/>
  <c r="AP58" i="7"/>
  <c r="AP56" i="7"/>
  <c r="AP54" i="7"/>
  <c r="AP52" i="7"/>
  <c r="AP50" i="7"/>
  <c r="AP48" i="7"/>
  <c r="AP46" i="7"/>
  <c r="AP44" i="7"/>
  <c r="AP42" i="7"/>
  <c r="AP40" i="7"/>
  <c r="AP38" i="7"/>
  <c r="AP36" i="7"/>
  <c r="AP34" i="7"/>
  <c r="AP32" i="7"/>
  <c r="AP30" i="7"/>
  <c r="AP28" i="7"/>
  <c r="AP26" i="7"/>
  <c r="AP24" i="7"/>
  <c r="AP22" i="7"/>
  <c r="AP20" i="7"/>
  <c r="AP18" i="7"/>
  <c r="AP16" i="7"/>
  <c r="AP14" i="7"/>
  <c r="AP12" i="7"/>
  <c r="AP10" i="7"/>
  <c r="AP8" i="7"/>
  <c r="AP6" i="7"/>
  <c r="AP188" i="3"/>
  <c r="AP186" i="3"/>
  <c r="AP184" i="3"/>
  <c r="AP182" i="3"/>
  <c r="AP180" i="3"/>
  <c r="AP178" i="3"/>
  <c r="AP176" i="3"/>
  <c r="AP174" i="3"/>
  <c r="AP172" i="3"/>
  <c r="AP170" i="3"/>
  <c r="AP168" i="3"/>
  <c r="AP166" i="3"/>
  <c r="AP164" i="3"/>
  <c r="AP162" i="3"/>
  <c r="AP160" i="3"/>
  <c r="AP158" i="3"/>
  <c r="AP156" i="3"/>
  <c r="AP154" i="3"/>
  <c r="AP152" i="3"/>
  <c r="AP150" i="3"/>
  <c r="AP148" i="3"/>
  <c r="AP146" i="3"/>
  <c r="AP144" i="3"/>
  <c r="AP142" i="3"/>
  <c r="AP140" i="3"/>
  <c r="AP138" i="3"/>
  <c r="AP136" i="3"/>
  <c r="AP134" i="3"/>
  <c r="AP132" i="3"/>
  <c r="AP130" i="3"/>
  <c r="AP128" i="3"/>
  <c r="AP126" i="3"/>
  <c r="AP124" i="3"/>
  <c r="AP122" i="3"/>
  <c r="AP120" i="3"/>
  <c r="AP118" i="3"/>
  <c r="AP116" i="3"/>
  <c r="AP114" i="3"/>
  <c r="AP112" i="3"/>
  <c r="AP110" i="3"/>
  <c r="AP108" i="3"/>
  <c r="AP106" i="3"/>
  <c r="AP104" i="3"/>
  <c r="AP102" i="3"/>
  <c r="AP100" i="3"/>
  <c r="AP98" i="3"/>
  <c r="AP96" i="3"/>
  <c r="AP94" i="3"/>
  <c r="AP92" i="3"/>
  <c r="AP90" i="3"/>
  <c r="AP88" i="3"/>
  <c r="AP86" i="3"/>
  <c r="AP84" i="3"/>
  <c r="AP82" i="3"/>
  <c r="AP80" i="3"/>
  <c r="AP78" i="3"/>
  <c r="AP76" i="3"/>
  <c r="AP74" i="3"/>
  <c r="AP72" i="3"/>
  <c r="AP70" i="3"/>
  <c r="AP68" i="3"/>
  <c r="AP66" i="3"/>
  <c r="AP64" i="3"/>
  <c r="AP62" i="3"/>
  <c r="AP60" i="3"/>
  <c r="AP58" i="3"/>
  <c r="AP56" i="3"/>
  <c r="AP54" i="3"/>
  <c r="AP52" i="3"/>
  <c r="AP50" i="3"/>
  <c r="AP48" i="3"/>
  <c r="AP46" i="3"/>
  <c r="AP44" i="3"/>
  <c r="AP42" i="3"/>
  <c r="AP40" i="3"/>
  <c r="AP38" i="3"/>
  <c r="AP36" i="3"/>
  <c r="AP34" i="3"/>
  <c r="AP32" i="3"/>
  <c r="AP30" i="3"/>
  <c r="AP28" i="3"/>
  <c r="AP26" i="3"/>
  <c r="AP24" i="3"/>
  <c r="AP22" i="3"/>
  <c r="AP20" i="3"/>
  <c r="AP18" i="3"/>
  <c r="AP16" i="3"/>
  <c r="AP14" i="3"/>
  <c r="AP12" i="3"/>
  <c r="AP10" i="3"/>
  <c r="AP8" i="3"/>
  <c r="AP6" i="3"/>
  <c r="AP30" i="5"/>
  <c r="AP28" i="5"/>
  <c r="AP26" i="5"/>
  <c r="AP24" i="5"/>
  <c r="AP22" i="5"/>
  <c r="AP20" i="5"/>
  <c r="AP18" i="5"/>
  <c r="AP16" i="5"/>
  <c r="AP14" i="5"/>
  <c r="AP12" i="5"/>
  <c r="AP10" i="5"/>
  <c r="AP8" i="5"/>
  <c r="AP6" i="5"/>
  <c r="AP140" i="2"/>
  <c r="AP138" i="2"/>
  <c r="AP136" i="2"/>
  <c r="AP134" i="2"/>
  <c r="AP132" i="2"/>
  <c r="AP130" i="2"/>
  <c r="AP128" i="2"/>
  <c r="AP126" i="2"/>
  <c r="AP124" i="2"/>
  <c r="AP122" i="2"/>
  <c r="AP120" i="2"/>
  <c r="AP118" i="2"/>
  <c r="AP116" i="2"/>
  <c r="AP114" i="2"/>
  <c r="AP112" i="2"/>
  <c r="AP110" i="2"/>
  <c r="AP108" i="2"/>
  <c r="AP106" i="2"/>
  <c r="AP104" i="2"/>
  <c r="AP102" i="2"/>
  <c r="AP100" i="2"/>
  <c r="AP98" i="2"/>
  <c r="AP96" i="2"/>
  <c r="AP94" i="2"/>
  <c r="AP92" i="2"/>
  <c r="AP90" i="2"/>
  <c r="AP88" i="2"/>
  <c r="AP86" i="2"/>
  <c r="AP84" i="2"/>
  <c r="AP82" i="2"/>
  <c r="AP80" i="2"/>
  <c r="AP78" i="2"/>
  <c r="AP76" i="2"/>
  <c r="AP74" i="2"/>
  <c r="AP72" i="2"/>
  <c r="AP70" i="2"/>
  <c r="AP68" i="2"/>
  <c r="AP66" i="2"/>
  <c r="AP64" i="2"/>
  <c r="AP62" i="2"/>
  <c r="AP60" i="2"/>
  <c r="AP58" i="2"/>
  <c r="AP56" i="2"/>
  <c r="AP54" i="2"/>
  <c r="AP52" i="2"/>
  <c r="AP50" i="2"/>
  <c r="AP48" i="2"/>
  <c r="AP46" i="2"/>
  <c r="AP44" i="2"/>
  <c r="AP42" i="2"/>
  <c r="AP40" i="2"/>
  <c r="AP38" i="2"/>
  <c r="AP36" i="2"/>
  <c r="AP34" i="2"/>
  <c r="AP32" i="2"/>
  <c r="AP30" i="2"/>
  <c r="AP28" i="2"/>
  <c r="AP26" i="2"/>
  <c r="AP24" i="2"/>
  <c r="AP22" i="2"/>
  <c r="AP20" i="2"/>
  <c r="AP18" i="2"/>
  <c r="AP16" i="2"/>
  <c r="AP14" i="2"/>
  <c r="AP12" i="2"/>
  <c r="AP10" i="2"/>
  <c r="AP8" i="2"/>
  <c r="AP6" i="2"/>
  <c r="AP8" i="1"/>
  <c r="AP6" i="1"/>
  <c r="AP6" i="4"/>
  <c r="AP3" i="4" s="1"/>
  <c r="AM68" i="4" s="1"/>
  <c r="AP3" i="13" l="1"/>
  <c r="AM82" i="13" s="1"/>
  <c r="AP3" i="7"/>
  <c r="AM100" i="7" s="1"/>
  <c r="AP3" i="8"/>
  <c r="AP3" i="9"/>
  <c r="AP3" i="5"/>
  <c r="AM36" i="5" s="1"/>
  <c r="AP3" i="14"/>
  <c r="AP3" i="2"/>
  <c r="AM162" i="2" s="1"/>
  <c r="AM272" i="1"/>
  <c r="AP2" i="4"/>
  <c r="AM12" i="4"/>
  <c r="AM46" i="4"/>
  <c r="AM22" i="4"/>
  <c r="AM28" i="4"/>
  <c r="AM42" i="4"/>
  <c r="AM44" i="4"/>
  <c r="AM56" i="4"/>
  <c r="AM24" i="4"/>
  <c r="AM38" i="4"/>
  <c r="AM52" i="4"/>
  <c r="AM66" i="4"/>
  <c r="AM48" i="4"/>
  <c r="AM50" i="4"/>
  <c r="AM64" i="4"/>
  <c r="AM34" i="4"/>
  <c r="AM18" i="4"/>
  <c r="AM36" i="4"/>
  <c r="AM16" i="4"/>
  <c r="AM30" i="4"/>
  <c r="AM32" i="4"/>
  <c r="AM60" i="4"/>
  <c r="AM26" i="4"/>
  <c r="AM40" i="4"/>
  <c r="AM54" i="4"/>
  <c r="AM8" i="4"/>
  <c r="AM14" i="4"/>
  <c r="AM62" i="4"/>
  <c r="AM20" i="4"/>
  <c r="AM10" i="4"/>
  <c r="AM58" i="4"/>
  <c r="A7" i="16"/>
  <c r="L7" i="16" s="1"/>
  <c r="A6" i="16"/>
  <c r="AM104" i="7" l="1"/>
  <c r="AM102" i="7"/>
  <c r="AM232" i="14"/>
  <c r="AM234" i="14"/>
  <c r="AM228" i="14"/>
  <c r="AM230" i="14"/>
  <c r="AM94" i="7"/>
  <c r="AM34" i="5"/>
  <c r="AM160" i="2"/>
  <c r="AM274" i="1"/>
  <c r="AM66" i="6"/>
  <c r="AM114" i="6"/>
  <c r="AM10" i="6"/>
  <c r="AM26" i="6"/>
  <c r="AM34" i="6"/>
  <c r="AM42" i="6"/>
  <c r="AM50" i="6"/>
  <c r="AM58" i="6"/>
  <c r="AM74" i="6"/>
  <c r="AM82" i="6"/>
  <c r="AM98" i="6"/>
  <c r="AM106" i="6"/>
  <c r="AM122" i="6"/>
  <c r="AM90" i="6"/>
  <c r="AM18" i="6"/>
  <c r="AM12" i="6"/>
  <c r="AM20" i="6"/>
  <c r="AM28" i="6"/>
  <c r="AM36" i="6"/>
  <c r="AM44" i="6"/>
  <c r="AM52" i="6"/>
  <c r="AM60" i="6"/>
  <c r="AM68" i="6"/>
  <c r="AM76" i="6"/>
  <c r="AM84" i="6"/>
  <c r="AM92" i="6"/>
  <c r="AM100" i="6"/>
  <c r="AM108" i="6"/>
  <c r="AM116" i="6"/>
  <c r="AM124" i="6"/>
  <c r="AM24" i="6"/>
  <c r="AM38" i="6"/>
  <c r="AM46" i="6"/>
  <c r="AM94" i="6"/>
  <c r="AM72" i="6"/>
  <c r="AM126" i="6"/>
  <c r="AM48" i="6"/>
  <c r="AM110" i="6"/>
  <c r="AM102" i="6"/>
  <c r="AM70" i="6"/>
  <c r="AM14" i="6"/>
  <c r="AM54" i="6"/>
  <c r="AM112" i="6"/>
  <c r="AM22" i="6"/>
  <c r="AM30" i="6"/>
  <c r="AM88" i="6"/>
  <c r="AM6" i="6"/>
  <c r="AN6" i="6" s="1"/>
  <c r="AM64" i="6"/>
  <c r="AM104" i="6"/>
  <c r="AM118" i="6"/>
  <c r="AM80" i="6"/>
  <c r="AM8" i="6"/>
  <c r="AM96" i="6"/>
  <c r="AM128" i="6"/>
  <c r="AM40" i="6"/>
  <c r="AM16" i="6"/>
  <c r="AM56" i="6"/>
  <c r="AM120" i="6"/>
  <c r="AM62" i="6"/>
  <c r="AM78" i="6"/>
  <c r="AM32" i="6"/>
  <c r="AM86" i="6"/>
  <c r="AP2" i="6"/>
  <c r="AM224" i="14"/>
  <c r="AM220" i="14"/>
  <c r="AM222" i="14"/>
  <c r="AM226" i="14"/>
  <c r="AM98" i="7"/>
  <c r="AM96" i="7"/>
  <c r="AM32" i="5"/>
  <c r="AM214" i="14"/>
  <c r="AM218" i="14"/>
  <c r="AM212" i="14"/>
  <c r="AM216" i="14"/>
  <c r="AM78" i="13"/>
  <c r="AM76" i="13"/>
  <c r="AM80" i="13"/>
  <c r="AM132" i="9"/>
  <c r="AM142" i="9"/>
  <c r="AM136" i="9"/>
  <c r="AM138" i="9"/>
  <c r="AM134" i="9"/>
  <c r="AM140" i="9"/>
  <c r="AM92" i="7"/>
  <c r="AM90" i="7"/>
  <c r="AM38" i="2"/>
  <c r="AM152" i="2"/>
  <c r="AM154" i="2"/>
  <c r="AM158" i="2"/>
  <c r="AM150" i="2"/>
  <c r="AM156" i="2"/>
  <c r="AM34" i="2"/>
  <c r="AM68" i="2"/>
  <c r="AM128" i="2"/>
  <c r="AM24" i="2"/>
  <c r="AM30" i="2"/>
  <c r="AM94" i="2"/>
  <c r="AM46" i="2"/>
  <c r="AM102" i="2"/>
  <c r="AM22" i="2"/>
  <c r="AM78" i="2"/>
  <c r="AM66" i="2"/>
  <c r="AM62" i="2"/>
  <c r="AM42" i="2"/>
  <c r="AP2" i="3"/>
  <c r="AM90" i="2"/>
  <c r="AM14" i="2"/>
  <c r="AM118" i="2"/>
  <c r="AM104" i="2"/>
  <c r="AM16" i="2"/>
  <c r="AM28" i="2"/>
  <c r="AM134" i="2"/>
  <c r="AM106" i="2"/>
  <c r="AM92" i="2"/>
  <c r="AM110" i="2"/>
  <c r="AM98" i="2"/>
  <c r="AM72" i="13"/>
  <c r="AM74" i="13"/>
  <c r="AM70" i="13"/>
  <c r="AM126" i="9"/>
  <c r="AM130" i="9"/>
  <c r="AM122" i="9"/>
  <c r="AM128" i="9"/>
  <c r="AM124" i="9"/>
  <c r="AM146" i="2"/>
  <c r="AM142" i="2"/>
  <c r="AM148" i="2"/>
  <c r="AM144" i="2"/>
  <c r="AM86" i="2"/>
  <c r="AM80" i="2"/>
  <c r="AM54" i="2"/>
  <c r="AM50" i="2"/>
  <c r="AM124" i="2"/>
  <c r="AM120" i="2"/>
  <c r="AM96" i="2"/>
  <c r="AM82" i="2"/>
  <c r="AM10" i="2"/>
  <c r="AM56" i="2"/>
  <c r="AM136" i="2"/>
  <c r="AM26" i="2"/>
  <c r="AM44" i="2"/>
  <c r="AM18" i="2"/>
  <c r="AM84" i="2"/>
  <c r="AM76" i="2"/>
  <c r="AM60" i="2"/>
  <c r="AM48" i="2"/>
  <c r="AM70" i="2"/>
  <c r="AM140" i="2"/>
  <c r="AM32" i="2"/>
  <c r="AM88" i="2"/>
  <c r="AM132" i="2"/>
  <c r="AM20" i="2"/>
  <c r="AM112" i="2"/>
  <c r="AM36" i="2"/>
  <c r="AM40" i="2"/>
  <c r="AM12" i="2"/>
  <c r="AM74" i="2"/>
  <c r="AM130" i="2"/>
  <c r="AM58" i="2"/>
  <c r="AM116" i="2"/>
  <c r="AM114" i="2"/>
  <c r="AM52" i="2"/>
  <c r="AM72" i="2"/>
  <c r="AM126" i="2"/>
  <c r="AM64" i="2"/>
  <c r="AM138" i="2"/>
  <c r="AM122" i="2"/>
  <c r="AM100" i="2"/>
  <c r="AM108" i="2"/>
  <c r="AN8" i="6" l="1"/>
  <c r="AN10" i="6" s="1"/>
  <c r="AN12" i="6" s="1"/>
  <c r="AN14" i="6" s="1"/>
  <c r="AN16" i="6" s="1"/>
  <c r="AN18" i="6" s="1"/>
  <c r="AN20" i="6" s="1"/>
  <c r="AN22" i="6" s="1"/>
  <c r="AN24" i="6" s="1"/>
  <c r="AN26" i="6" s="1"/>
  <c r="AN28" i="6" s="1"/>
  <c r="AN30" i="6" s="1"/>
  <c r="AN32" i="6" s="1"/>
  <c r="AN34" i="6" s="1"/>
  <c r="AN36" i="6" s="1"/>
  <c r="AN38" i="6" s="1"/>
  <c r="AN40" i="6" s="1"/>
  <c r="AN42" i="6" s="1"/>
  <c r="AN44" i="6" s="1"/>
  <c r="AN46" i="6" s="1"/>
  <c r="AN48" i="6" s="1"/>
  <c r="AN50" i="6" s="1"/>
  <c r="AN52" i="6" s="1"/>
  <c r="AN54" i="6" s="1"/>
  <c r="AN56" i="6" s="1"/>
  <c r="AN58" i="6" s="1"/>
  <c r="AN60" i="6" s="1"/>
  <c r="AN62" i="6" s="1"/>
  <c r="AN64" i="6" s="1"/>
  <c r="AN66" i="6" s="1"/>
  <c r="AN68" i="6" s="1"/>
  <c r="AN70" i="6" s="1"/>
  <c r="AN72" i="6" s="1"/>
  <c r="AN74" i="6" s="1"/>
  <c r="AN76" i="6" s="1"/>
  <c r="AN78" i="6" s="1"/>
  <c r="AN80" i="6" s="1"/>
  <c r="AN82" i="6" s="1"/>
  <c r="AN84" i="6" s="1"/>
  <c r="AN86" i="6" s="1"/>
  <c r="AN88" i="6" s="1"/>
  <c r="AN90" i="6" s="1"/>
  <c r="AN92" i="6" s="1"/>
  <c r="AN94" i="6" s="1"/>
  <c r="AN96" i="6" s="1"/>
  <c r="AN98" i="6" s="1"/>
  <c r="AN100" i="6" s="1"/>
  <c r="AN102" i="6" s="1"/>
  <c r="AN104" i="6" s="1"/>
  <c r="AN106" i="6" s="1"/>
  <c r="AN108" i="6" s="1"/>
  <c r="AN110" i="6" s="1"/>
  <c r="AN112" i="6" s="1"/>
  <c r="AN114" i="6" s="1"/>
  <c r="AN116" i="6" s="1"/>
  <c r="AN118" i="6" s="1"/>
  <c r="AN120" i="6" s="1"/>
  <c r="AN122" i="6" s="1"/>
  <c r="AN124" i="6" s="1"/>
  <c r="AN126" i="6" s="1"/>
  <c r="AN128" i="6" s="1"/>
  <c r="A1" i="2"/>
  <c r="A1" i="1"/>
  <c r="L6" i="16"/>
  <c r="A1" i="6" s="1"/>
  <c r="A1" i="4" l="1"/>
  <c r="AP2" i="5"/>
  <c r="AM28" i="5"/>
  <c r="AM16" i="5"/>
  <c r="AM26" i="5"/>
  <c r="AM14" i="5"/>
  <c r="AM24" i="5"/>
  <c r="AM12" i="5"/>
  <c r="AM22" i="5"/>
  <c r="AM10" i="5"/>
  <c r="AM20" i="5"/>
  <c r="AM18" i="5"/>
  <c r="AM30" i="5"/>
  <c r="AM160" i="14"/>
  <c r="AM76" i="14" l="1"/>
  <c r="AM178" i="14"/>
  <c r="AM198" i="14"/>
  <c r="AP2" i="14"/>
  <c r="AM108" i="14"/>
  <c r="AM186" i="14"/>
  <c r="AM122" i="14"/>
  <c r="AM196" i="14"/>
  <c r="AM194" i="14"/>
  <c r="AM142" i="14"/>
  <c r="AM124" i="14"/>
  <c r="AM106" i="14"/>
  <c r="AM88" i="14"/>
  <c r="AM120" i="14"/>
  <c r="AM192" i="14"/>
  <c r="AM128" i="14"/>
  <c r="AM200" i="14"/>
  <c r="AM208" i="14"/>
  <c r="AM190" i="14"/>
  <c r="AM172" i="14"/>
  <c r="AM154" i="14"/>
  <c r="AM138" i="14"/>
  <c r="AM80" i="14"/>
  <c r="AM146" i="14"/>
  <c r="AM126" i="14"/>
  <c r="AM136" i="14"/>
  <c r="AM118" i="14"/>
  <c r="AM100" i="14"/>
  <c r="AM82" i="14"/>
  <c r="AM156" i="14"/>
  <c r="AM86" i="14"/>
  <c r="AM152" i="14"/>
  <c r="AM150" i="14"/>
  <c r="AM202" i="14"/>
  <c r="AM184" i="14"/>
  <c r="AM166" i="14"/>
  <c r="AM72" i="14"/>
  <c r="AM174" i="14"/>
  <c r="AM92" i="14"/>
  <c r="AM182" i="14"/>
  <c r="AM96" i="14"/>
  <c r="AM148" i="14"/>
  <c r="AM130" i="14"/>
  <c r="AM112" i="14"/>
  <c r="AM94" i="14"/>
  <c r="AM90" i="14"/>
  <c r="AM180" i="14"/>
  <c r="AM98" i="14"/>
  <c r="AM188" i="14"/>
  <c r="AM114" i="14"/>
  <c r="AM210" i="14"/>
  <c r="AM110" i="14"/>
  <c r="AM158" i="14"/>
  <c r="AM84" i="14"/>
  <c r="AM132" i="14"/>
  <c r="AM168" i="14"/>
  <c r="AM74" i="14"/>
  <c r="AM116" i="14"/>
  <c r="AM164" i="14"/>
  <c r="AM102" i="14"/>
  <c r="AM144" i="14"/>
  <c r="AP2" i="12"/>
  <c r="AM134" i="14"/>
  <c r="AM170" i="14"/>
  <c r="AM206" i="14"/>
  <c r="AM204" i="14"/>
  <c r="AM162" i="14"/>
  <c r="AM104" i="14"/>
  <c r="AM140" i="14"/>
  <c r="AM176" i="14"/>
  <c r="AM78" i="14"/>
  <c r="AM40" i="14"/>
  <c r="AM12" i="14"/>
  <c r="AM68" i="14"/>
  <c r="AM34" i="14"/>
  <c r="AM8" i="14"/>
  <c r="AM22" i="14"/>
  <c r="AM66" i="14"/>
  <c r="AM64" i="14"/>
  <c r="AM16" i="14"/>
  <c r="AM50" i="14"/>
  <c r="AM30" i="14"/>
  <c r="AM70" i="14"/>
  <c r="AM44" i="14"/>
  <c r="AM14" i="14"/>
  <c r="AM58" i="14"/>
  <c r="AM42" i="14"/>
  <c r="AM48" i="14"/>
  <c r="AM32" i="14"/>
  <c r="AM52" i="14"/>
  <c r="AM60" i="14"/>
  <c r="AM62" i="14"/>
  <c r="AM10" i="14"/>
  <c r="AM56" i="14"/>
  <c r="AM38" i="14"/>
  <c r="AM54" i="14"/>
  <c r="AM26" i="14"/>
  <c r="AM6" i="14"/>
  <c r="AN6" i="14" s="1"/>
  <c r="AM46" i="14"/>
  <c r="AM18" i="14"/>
  <c r="AM36" i="14"/>
  <c r="AM20" i="14"/>
  <c r="AM28" i="14"/>
  <c r="AM24" i="14"/>
  <c r="AP2" i="13" l="1"/>
  <c r="AM10" i="13"/>
  <c r="AM24" i="13"/>
  <c r="AM38" i="13"/>
  <c r="AM52" i="13"/>
  <c r="AM66" i="13"/>
  <c r="AM22" i="13"/>
  <c r="AM36" i="13"/>
  <c r="AM50" i="13"/>
  <c r="AM64" i="13"/>
  <c r="AM20" i="13"/>
  <c r="AM34" i="13"/>
  <c r="AM48" i="13"/>
  <c r="AM62" i="13"/>
  <c r="AM18" i="13"/>
  <c r="AM32" i="13"/>
  <c r="AM46" i="13"/>
  <c r="AM60" i="13"/>
  <c r="AM16" i="13"/>
  <c r="AM30" i="13"/>
  <c r="AM44" i="13"/>
  <c r="AM58" i="13"/>
  <c r="AM14" i="13"/>
  <c r="AM28" i="13"/>
  <c r="AM42" i="13"/>
  <c r="AM56" i="13"/>
  <c r="AM12" i="13"/>
  <c r="AM26" i="13"/>
  <c r="AM40" i="13"/>
  <c r="AM54" i="13"/>
  <c r="AM68" i="13"/>
  <c r="AP2" i="9"/>
  <c r="AN8" i="14"/>
  <c r="AN10" i="14" s="1"/>
  <c r="AN12" i="14" s="1"/>
  <c r="AN14" i="14" s="1"/>
  <c r="AN16" i="14" s="1"/>
  <c r="AN18" i="14" s="1"/>
  <c r="AN20" i="14" s="1"/>
  <c r="AN22" i="14" s="1"/>
  <c r="AN24" i="14" s="1"/>
  <c r="AN26" i="14" s="1"/>
  <c r="AN28" i="14" s="1"/>
  <c r="AN30" i="14" s="1"/>
  <c r="AN32" i="14" s="1"/>
  <c r="AN34" i="14" s="1"/>
  <c r="AN36" i="14" s="1"/>
  <c r="AN38" i="14" s="1"/>
  <c r="AN40" i="14" s="1"/>
  <c r="AN42" i="14" s="1"/>
  <c r="AN44" i="14" s="1"/>
  <c r="AN46" i="14" s="1"/>
  <c r="AN48" i="14" s="1"/>
  <c r="AN50" i="14" s="1"/>
  <c r="AN52" i="14" s="1"/>
  <c r="AN54" i="14" s="1"/>
  <c r="AN56" i="14" s="1"/>
  <c r="AN58" i="14" s="1"/>
  <c r="AN60" i="14" s="1"/>
  <c r="AN62" i="14" s="1"/>
  <c r="AN64" i="14" s="1"/>
  <c r="AN66" i="14" s="1"/>
  <c r="AN68" i="14" s="1"/>
  <c r="AN70" i="14" s="1"/>
  <c r="AN72" i="14" s="1"/>
  <c r="AN74" i="14" s="1"/>
  <c r="AN76" i="14" s="1"/>
  <c r="AN78" i="14" s="1"/>
  <c r="AN80" i="14" s="1"/>
  <c r="AN82" i="14" s="1"/>
  <c r="AN84" i="14" s="1"/>
  <c r="AN86" i="14" s="1"/>
  <c r="AN88" i="14" s="1"/>
  <c r="AN90" i="14" s="1"/>
  <c r="AN92" i="14" s="1"/>
  <c r="AN94" i="14" s="1"/>
  <c r="AN96" i="14" s="1"/>
  <c r="AN98" i="14" s="1"/>
  <c r="AN100" i="14" s="1"/>
  <c r="AN102" i="14" s="1"/>
  <c r="AN104" i="14" s="1"/>
  <c r="AN106" i="14" s="1"/>
  <c r="AN108" i="14" s="1"/>
  <c r="AN110" i="14" s="1"/>
  <c r="AN112" i="14" s="1"/>
  <c r="AN114" i="14" s="1"/>
  <c r="AN116" i="14" s="1"/>
  <c r="AN118" i="14" s="1"/>
  <c r="AN120" i="14" s="1"/>
  <c r="AN122" i="14" s="1"/>
  <c r="AN124" i="14" s="1"/>
  <c r="AN126" i="14" s="1"/>
  <c r="AN128" i="14" s="1"/>
  <c r="AN130" i="14" s="1"/>
  <c r="AN132" i="14" s="1"/>
  <c r="AN134" i="14" s="1"/>
  <c r="AN136" i="14" s="1"/>
  <c r="AN138" i="14" s="1"/>
  <c r="AN140" i="14" s="1"/>
  <c r="AN142" i="14" s="1"/>
  <c r="AN144" i="14" s="1"/>
  <c r="AN146" i="14" s="1"/>
  <c r="AN148" i="14" s="1"/>
  <c r="AN150" i="14" s="1"/>
  <c r="AN152" i="14" s="1"/>
  <c r="AN154" i="14" s="1"/>
  <c r="AN156" i="14" s="1"/>
  <c r="AN158" i="14" s="1"/>
  <c r="AN160" i="14" s="1"/>
  <c r="AN162" i="14" s="1"/>
  <c r="AN164" i="14" s="1"/>
  <c r="AN166" i="14" s="1"/>
  <c r="AN168" i="14" s="1"/>
  <c r="AN170" i="14" s="1"/>
  <c r="AN172" i="14" s="1"/>
  <c r="AN174" i="14" s="1"/>
  <c r="AN176" i="14" s="1"/>
  <c r="AN178" i="14" s="1"/>
  <c r="AN180" i="14" s="1"/>
  <c r="AN182" i="14" s="1"/>
  <c r="AN184" i="14" s="1"/>
  <c r="AN186" i="14" s="1"/>
  <c r="AN188" i="14" s="1"/>
  <c r="AN190" i="14" s="1"/>
  <c r="AN192" i="14" s="1"/>
  <c r="AN194" i="14" s="1"/>
  <c r="AN196" i="14" s="1"/>
  <c r="AN198" i="14" s="1"/>
  <c r="AN200" i="14" s="1"/>
  <c r="AN202" i="14" s="1"/>
  <c r="AN204" i="14" s="1"/>
  <c r="AN206" i="14" s="1"/>
  <c r="AN208" i="14" s="1"/>
  <c r="AN210" i="14" s="1"/>
  <c r="AN212" i="14" s="1"/>
  <c r="AN214" i="14" s="1"/>
  <c r="AN216" i="14" s="1"/>
  <c r="AN218" i="14" s="1"/>
  <c r="AN220" i="14" s="1"/>
  <c r="AN222" i="14" s="1"/>
  <c r="AN224" i="14" s="1"/>
  <c r="AN226" i="14" s="1"/>
  <c r="AN228" i="14" s="1"/>
  <c r="AN230" i="14" s="1"/>
  <c r="AN232" i="14" s="1"/>
  <c r="AN234" i="14" s="1"/>
  <c r="AM6" i="13"/>
  <c r="AN6" i="13" s="1"/>
  <c r="AM8" i="13"/>
  <c r="AM56" i="12"/>
  <c r="AM32" i="12"/>
  <c r="AM26" i="12"/>
  <c r="AM14" i="12"/>
  <c r="AM48" i="12"/>
  <c r="AM12" i="12"/>
  <c r="AM24" i="12"/>
  <c r="AM28" i="12"/>
  <c r="AM46" i="12"/>
  <c r="AM6" i="12"/>
  <c r="AN6" i="12" s="1"/>
  <c r="AM58" i="12"/>
  <c r="AM16" i="12"/>
  <c r="AM22" i="12"/>
  <c r="AM30" i="12"/>
  <c r="AM18" i="12"/>
  <c r="AM54" i="12"/>
  <c r="AM60" i="12"/>
  <c r="AM34" i="12"/>
  <c r="AM8" i="12"/>
  <c r="AM52" i="12"/>
  <c r="AM62" i="12"/>
  <c r="AM44" i="12"/>
  <c r="AM42" i="12"/>
  <c r="AM50" i="12"/>
  <c r="AM36" i="12"/>
  <c r="AM10" i="12"/>
  <c r="AM40" i="12"/>
  <c r="AM38" i="12"/>
  <c r="AM20" i="12"/>
  <c r="AM8" i="5"/>
  <c r="AM202" i="8" l="1"/>
  <c r="AP2" i="8"/>
  <c r="AM10" i="7"/>
  <c r="AM82" i="7"/>
  <c r="AM72" i="7"/>
  <c r="AM62" i="7"/>
  <c r="AM52" i="7"/>
  <c r="AM42" i="7"/>
  <c r="AM32" i="7"/>
  <c r="AM22" i="7"/>
  <c r="AM12" i="7"/>
  <c r="AM84" i="7"/>
  <c r="AM74" i="7"/>
  <c r="AM64" i="7"/>
  <c r="AM54" i="7"/>
  <c r="AM44" i="7"/>
  <c r="AM34" i="7"/>
  <c r="AM24" i="7"/>
  <c r="AM14" i="7"/>
  <c r="AM86" i="7"/>
  <c r="AM76" i="7"/>
  <c r="AM66" i="7"/>
  <c r="AM56" i="7"/>
  <c r="AM46" i="7"/>
  <c r="AM36" i="7"/>
  <c r="AM26" i="7"/>
  <c r="AM16" i="7"/>
  <c r="AM88" i="7"/>
  <c r="AM78" i="7"/>
  <c r="AM68" i="7"/>
  <c r="AM58" i="7"/>
  <c r="AM48" i="7"/>
  <c r="AM38" i="7"/>
  <c r="AM28" i="7"/>
  <c r="AM18" i="7"/>
  <c r="AM80" i="7"/>
  <c r="AM70" i="7"/>
  <c r="AM60" i="7"/>
  <c r="AM50" i="7"/>
  <c r="AM40" i="7"/>
  <c r="AM30" i="7"/>
  <c r="AM20" i="7"/>
  <c r="AP2" i="7"/>
  <c r="AM116" i="3"/>
  <c r="AM32" i="3"/>
  <c r="AM164" i="3"/>
  <c r="AM46" i="3"/>
  <c r="AM118" i="3"/>
  <c r="AM72" i="3"/>
  <c r="AM144" i="3"/>
  <c r="AM26" i="3"/>
  <c r="AM98" i="3"/>
  <c r="AM170" i="3"/>
  <c r="AM52" i="3"/>
  <c r="AM124" i="3"/>
  <c r="AM78" i="3"/>
  <c r="AM150" i="3"/>
  <c r="AM68" i="3"/>
  <c r="AM44" i="3"/>
  <c r="AM176" i="3"/>
  <c r="AM58" i="3"/>
  <c r="AM130" i="3"/>
  <c r="AM12" i="3"/>
  <c r="AM84" i="3"/>
  <c r="AM156" i="3"/>
  <c r="AM38" i="3"/>
  <c r="AM110" i="3"/>
  <c r="AM182" i="3"/>
  <c r="AM64" i="3"/>
  <c r="AM136" i="3"/>
  <c r="AM18" i="3"/>
  <c r="AM90" i="3"/>
  <c r="AM162" i="3"/>
  <c r="AM80" i="3"/>
  <c r="AM56" i="3"/>
  <c r="AM188" i="3"/>
  <c r="AM70" i="3"/>
  <c r="AM142" i="3"/>
  <c r="AM24" i="3"/>
  <c r="AM96" i="3"/>
  <c r="AM168" i="3"/>
  <c r="AM50" i="3"/>
  <c r="AM122" i="3"/>
  <c r="AM76" i="3"/>
  <c r="AM148" i="3"/>
  <c r="AM30" i="3"/>
  <c r="AM102" i="3"/>
  <c r="AM174" i="3"/>
  <c r="AM92" i="3"/>
  <c r="AM128" i="3"/>
  <c r="AM10" i="3"/>
  <c r="AM82" i="3"/>
  <c r="AM154" i="3"/>
  <c r="AM36" i="3"/>
  <c r="AM108" i="3"/>
  <c r="AM180" i="3"/>
  <c r="AM62" i="3"/>
  <c r="AM134" i="3"/>
  <c r="AM16" i="3"/>
  <c r="AM88" i="3"/>
  <c r="AM160" i="3"/>
  <c r="AM42" i="3"/>
  <c r="AM114" i="3"/>
  <c r="AM186" i="3"/>
  <c r="AM104" i="3"/>
  <c r="AM140" i="3"/>
  <c r="AM22" i="3"/>
  <c r="AM94" i="3"/>
  <c r="AM166" i="3"/>
  <c r="AM48" i="3"/>
  <c r="AM120" i="3"/>
  <c r="AM74" i="3"/>
  <c r="AM146" i="3"/>
  <c r="AM28" i="3"/>
  <c r="AM100" i="3"/>
  <c r="AM172" i="3"/>
  <c r="AM54" i="3"/>
  <c r="AM126" i="3"/>
  <c r="AM20" i="3"/>
  <c r="AM152" i="3"/>
  <c r="AM34" i="3"/>
  <c r="AM106" i="3"/>
  <c r="AM178" i="3"/>
  <c r="AM60" i="3"/>
  <c r="AM132" i="3"/>
  <c r="AM14" i="3"/>
  <c r="AM86" i="3"/>
  <c r="AM158" i="3"/>
  <c r="AM40" i="3"/>
  <c r="AM112" i="3"/>
  <c r="AM184" i="3"/>
  <c r="AM66" i="3"/>
  <c r="AM138" i="3"/>
  <c r="AM206" i="8"/>
  <c r="AM198" i="8"/>
  <c r="AM134" i="8"/>
  <c r="AM142" i="8"/>
  <c r="AM26" i="8"/>
  <c r="AM114" i="8"/>
  <c r="AM14" i="8"/>
  <c r="AM190" i="8"/>
  <c r="AM98" i="8"/>
  <c r="AM8" i="8"/>
  <c r="AM246" i="8"/>
  <c r="AM182" i="8"/>
  <c r="AM86" i="8"/>
  <c r="AM244" i="8"/>
  <c r="AM238" i="8"/>
  <c r="AM158" i="8"/>
  <c r="AM74" i="8"/>
  <c r="AM218" i="8"/>
  <c r="AM230" i="8"/>
  <c r="AM150" i="8"/>
  <c r="AM62" i="8"/>
  <c r="AM120" i="9"/>
  <c r="AM118" i="9"/>
  <c r="AM116" i="9"/>
  <c r="AM6" i="7"/>
  <c r="AN6" i="7" s="1"/>
  <c r="AM6" i="5"/>
  <c r="AN6" i="5" s="1"/>
  <c r="AN8" i="5" s="1"/>
  <c r="AN10" i="5" s="1"/>
  <c r="AN12" i="5" s="1"/>
  <c r="AN14" i="5" s="1"/>
  <c r="AN16" i="5" s="1"/>
  <c r="AN18" i="5" s="1"/>
  <c r="AN20" i="5" s="1"/>
  <c r="AN22" i="5" s="1"/>
  <c r="AN24" i="5" s="1"/>
  <c r="AN26" i="5" s="1"/>
  <c r="AN28" i="5" s="1"/>
  <c r="AN30" i="5" s="1"/>
  <c r="AN32" i="5" s="1"/>
  <c r="AN34" i="5" s="1"/>
  <c r="AN36" i="5" s="1"/>
  <c r="AM6" i="4"/>
  <c r="AN6" i="4" s="1"/>
  <c r="AN8" i="4" s="1"/>
  <c r="AN10" i="4" s="1"/>
  <c r="AN12" i="4" s="1"/>
  <c r="AN14" i="4" s="1"/>
  <c r="AN16" i="4" s="1"/>
  <c r="AN18" i="4" s="1"/>
  <c r="AN20" i="4" s="1"/>
  <c r="AN22" i="4" s="1"/>
  <c r="AN24" i="4" s="1"/>
  <c r="AN26" i="4" s="1"/>
  <c r="AN28" i="4" s="1"/>
  <c r="AN30" i="4" s="1"/>
  <c r="AN32" i="4" s="1"/>
  <c r="AN34" i="4" s="1"/>
  <c r="AN36" i="4" s="1"/>
  <c r="AN38" i="4" s="1"/>
  <c r="AN40" i="4" s="1"/>
  <c r="AN42" i="4" s="1"/>
  <c r="AN44" i="4" s="1"/>
  <c r="AN46" i="4" s="1"/>
  <c r="AN48" i="4" s="1"/>
  <c r="AN50" i="4" s="1"/>
  <c r="AN52" i="4" s="1"/>
  <c r="AN54" i="4" s="1"/>
  <c r="AN56" i="4" s="1"/>
  <c r="AN58" i="4" s="1"/>
  <c r="AN60" i="4" s="1"/>
  <c r="AN62" i="4" s="1"/>
  <c r="AN64" i="4" s="1"/>
  <c r="AN66" i="4" s="1"/>
  <c r="AN68" i="4" s="1"/>
  <c r="AN8" i="13"/>
  <c r="AN10" i="13" s="1"/>
  <c r="AN12" i="13" s="1"/>
  <c r="AN14" i="13" s="1"/>
  <c r="AN16" i="13" s="1"/>
  <c r="AN18" i="13" s="1"/>
  <c r="AN20" i="13" s="1"/>
  <c r="AN22" i="13" s="1"/>
  <c r="AN24" i="13" s="1"/>
  <c r="AN26" i="13" s="1"/>
  <c r="AN28" i="13" s="1"/>
  <c r="AN30" i="13" s="1"/>
  <c r="AN32" i="13" s="1"/>
  <c r="AN34" i="13" s="1"/>
  <c r="AN36" i="13" s="1"/>
  <c r="AN38" i="13" s="1"/>
  <c r="AN40" i="13" s="1"/>
  <c r="AN42" i="13" s="1"/>
  <c r="AN44" i="13" s="1"/>
  <c r="AN46" i="13" s="1"/>
  <c r="AN48" i="13" s="1"/>
  <c r="AN50" i="13" s="1"/>
  <c r="AN52" i="13" s="1"/>
  <c r="AN54" i="13" s="1"/>
  <c r="AN56" i="13" s="1"/>
  <c r="AN58" i="13" s="1"/>
  <c r="AN60" i="13" s="1"/>
  <c r="AN62" i="13" s="1"/>
  <c r="AN64" i="13" s="1"/>
  <c r="AN66" i="13" s="1"/>
  <c r="AN68" i="13" s="1"/>
  <c r="AN70" i="13" s="1"/>
  <c r="AN72" i="13" s="1"/>
  <c r="AN74" i="13" s="1"/>
  <c r="AN76" i="13" s="1"/>
  <c r="AN78" i="13" s="1"/>
  <c r="AN80" i="13" s="1"/>
  <c r="AN82" i="13" s="1"/>
  <c r="AN8" i="12"/>
  <c r="AN10" i="12" s="1"/>
  <c r="AN12" i="12" s="1"/>
  <c r="AN14" i="12" s="1"/>
  <c r="AN16" i="12" s="1"/>
  <c r="AN18" i="12" s="1"/>
  <c r="AN20" i="12" s="1"/>
  <c r="AN22" i="12" s="1"/>
  <c r="AN24" i="12" s="1"/>
  <c r="AN26" i="12" s="1"/>
  <c r="AN28" i="12" s="1"/>
  <c r="AN30" i="12" s="1"/>
  <c r="AN32" i="12" s="1"/>
  <c r="AN34" i="12" s="1"/>
  <c r="AN36" i="12" s="1"/>
  <c r="AN38" i="12" s="1"/>
  <c r="AN40" i="12" s="1"/>
  <c r="AN42" i="12" s="1"/>
  <c r="AN44" i="12" s="1"/>
  <c r="AN46" i="12" s="1"/>
  <c r="AN48" i="12" s="1"/>
  <c r="AN50" i="12" s="1"/>
  <c r="AN52" i="12" s="1"/>
  <c r="AN54" i="12" s="1"/>
  <c r="AN56" i="12" s="1"/>
  <c r="AN58" i="12" s="1"/>
  <c r="AN60" i="12" s="1"/>
  <c r="AN62" i="12" s="1"/>
  <c r="AN64" i="12" s="1"/>
  <c r="AM52" i="9"/>
  <c r="AM110" i="9"/>
  <c r="AM38" i="9"/>
  <c r="AM90" i="9"/>
  <c r="AM60" i="9"/>
  <c r="AM70" i="9"/>
  <c r="AM104" i="9"/>
  <c r="AM32" i="9"/>
  <c r="AM6" i="9"/>
  <c r="AN6" i="9" s="1"/>
  <c r="AM112" i="9"/>
  <c r="AM40" i="9"/>
  <c r="AM50" i="9"/>
  <c r="AM72" i="9"/>
  <c r="AM82" i="9"/>
  <c r="AM98" i="9"/>
  <c r="AM26" i="9"/>
  <c r="AM30" i="9"/>
  <c r="AM48" i="9"/>
  <c r="AM102" i="9"/>
  <c r="AM58" i="9"/>
  <c r="AM92" i="9"/>
  <c r="AM20" i="9"/>
  <c r="AM100" i="9"/>
  <c r="AM28" i="9"/>
  <c r="AM10" i="9"/>
  <c r="AM54" i="9"/>
  <c r="AM86" i="9"/>
  <c r="AM14" i="9"/>
  <c r="AM108" i="9"/>
  <c r="AM36" i="9"/>
  <c r="AM42" i="9"/>
  <c r="AM46" i="9"/>
  <c r="AM80" i="9"/>
  <c r="AM8" i="9"/>
  <c r="AM88" i="9"/>
  <c r="AM16" i="9"/>
  <c r="AM18" i="9"/>
  <c r="AM74" i="9"/>
  <c r="AM96" i="9"/>
  <c r="AM24" i="9"/>
  <c r="AM106" i="9"/>
  <c r="AM34" i="9"/>
  <c r="AM68" i="9"/>
  <c r="AM76" i="9"/>
  <c r="AM44" i="9"/>
  <c r="AM62" i="9"/>
  <c r="AM84" i="9"/>
  <c r="AM12" i="9"/>
  <c r="AM94" i="9"/>
  <c r="AM22" i="9"/>
  <c r="AM78" i="9"/>
  <c r="AM56" i="9"/>
  <c r="AM114" i="9"/>
  <c r="AM64" i="9"/>
  <c r="AM66" i="9"/>
  <c r="AM126" i="8"/>
  <c r="AM54" i="8"/>
  <c r="AM46" i="8"/>
  <c r="AM162" i="8"/>
  <c r="AM130" i="8"/>
  <c r="AM228" i="8"/>
  <c r="AM156" i="8"/>
  <c r="AM84" i="8"/>
  <c r="AM12" i="8"/>
  <c r="AM188" i="8"/>
  <c r="AM116" i="8"/>
  <c r="AM44" i="8"/>
  <c r="AM160" i="8"/>
  <c r="AM42" i="8"/>
  <c r="AM250" i="8"/>
  <c r="AM146" i="8"/>
  <c r="AM106" i="8"/>
  <c r="AM216" i="8"/>
  <c r="AM144" i="8"/>
  <c r="AM72" i="8"/>
  <c r="AM248" i="8"/>
  <c r="AM176" i="8"/>
  <c r="AM104" i="8"/>
  <c r="AM32" i="8"/>
  <c r="AM20" i="8"/>
  <c r="AM186" i="8"/>
  <c r="AM102" i="8"/>
  <c r="AM30" i="8"/>
  <c r="AM234" i="8"/>
  <c r="AM94" i="8"/>
  <c r="AM70" i="8"/>
  <c r="AM204" i="8"/>
  <c r="AM132" i="8"/>
  <c r="AM60" i="8"/>
  <c r="AM236" i="8"/>
  <c r="AM164" i="8"/>
  <c r="AM92" i="8"/>
  <c r="AM232" i="8"/>
  <c r="AM100" i="8"/>
  <c r="AM64" i="8"/>
  <c r="AM28" i="8"/>
  <c r="AM16" i="8"/>
  <c r="AM136" i="8"/>
  <c r="AM124" i="8"/>
  <c r="AM112" i="8"/>
  <c r="AM76" i="8"/>
  <c r="AM88" i="8"/>
  <c r="AM52" i="8"/>
  <c r="AM40" i="8"/>
  <c r="AM170" i="8"/>
  <c r="AM90" i="8"/>
  <c r="AM18" i="8"/>
  <c r="AM210" i="8"/>
  <c r="AM58" i="8"/>
  <c r="AM22" i="8"/>
  <c r="AM192" i="8"/>
  <c r="AM120" i="8"/>
  <c r="AM48" i="8"/>
  <c r="AM224" i="8"/>
  <c r="AM152" i="8"/>
  <c r="AM80" i="8"/>
  <c r="AM220" i="8"/>
  <c r="AM208" i="8"/>
  <c r="AM6" i="8"/>
  <c r="AN6" i="8" s="1"/>
  <c r="AM222" i="8"/>
  <c r="AM174" i="8"/>
  <c r="AM122" i="8"/>
  <c r="AM50" i="8"/>
  <c r="AM242" i="8"/>
  <c r="AM154" i="8"/>
  <c r="AM78" i="8"/>
  <c r="AM118" i="8"/>
  <c r="AM194" i="8"/>
  <c r="AM34" i="8"/>
  <c r="AM252" i="8"/>
  <c r="AM180" i="8"/>
  <c r="AM108" i="8"/>
  <c r="AM36" i="8"/>
  <c r="AM212" i="8"/>
  <c r="AM140" i="8"/>
  <c r="AM68" i="8"/>
  <c r="AM196" i="8"/>
  <c r="AM172" i="8"/>
  <c r="AM214" i="8"/>
  <c r="AM166" i="8"/>
  <c r="AM110" i="8"/>
  <c r="AM38" i="8"/>
  <c r="AM226" i="8"/>
  <c r="AM138" i="8"/>
  <c r="AM66" i="8"/>
  <c r="AM82" i="8"/>
  <c r="AM178" i="8"/>
  <c r="AM10" i="8"/>
  <c r="AM240" i="8"/>
  <c r="AM168" i="8"/>
  <c r="AM96" i="8"/>
  <c r="AM24" i="8"/>
  <c r="AM200" i="8"/>
  <c r="AM128" i="8"/>
  <c r="AM56" i="8"/>
  <c r="AM184" i="8"/>
  <c r="AM148" i="8"/>
  <c r="AM8" i="7"/>
  <c r="AM6" i="3"/>
  <c r="AN6" i="3" s="1"/>
  <c r="AM8" i="3"/>
  <c r="AM264" i="1" l="1"/>
  <c r="AM260" i="1"/>
  <c r="AM256" i="1"/>
  <c r="AM252" i="1"/>
  <c r="AM248" i="1"/>
  <c r="AM244" i="1"/>
  <c r="AM240" i="1"/>
  <c r="AM236" i="1"/>
  <c r="AM232" i="1"/>
  <c r="AM228" i="1"/>
  <c r="AM224" i="1"/>
  <c r="AM220" i="1"/>
  <c r="AM216" i="1"/>
  <c r="AM212" i="1"/>
  <c r="AM208" i="1"/>
  <c r="AM200" i="1"/>
  <c r="AM196" i="1"/>
  <c r="AM188" i="1"/>
  <c r="AM180" i="1"/>
  <c r="AM172" i="1"/>
  <c r="AM164" i="1"/>
  <c r="AM160" i="1"/>
  <c r="AM152" i="1"/>
  <c r="AM144" i="1"/>
  <c r="AM136" i="1"/>
  <c r="AM132" i="1"/>
  <c r="AM124" i="1"/>
  <c r="AM116" i="1"/>
  <c r="AM108" i="1"/>
  <c r="AM100" i="1"/>
  <c r="AM92" i="1"/>
  <c r="AM84" i="1"/>
  <c r="AM76" i="1"/>
  <c r="AM68" i="1"/>
  <c r="AM60" i="1"/>
  <c r="AM52" i="1"/>
  <c r="AM44" i="1"/>
  <c r="AM36" i="1"/>
  <c r="AM28" i="1"/>
  <c r="AM20" i="1"/>
  <c r="AM12" i="1"/>
  <c r="AM268" i="1"/>
  <c r="AM204" i="1"/>
  <c r="AM192" i="1"/>
  <c r="AM184" i="1"/>
  <c r="AM176" i="1"/>
  <c r="AM168" i="1"/>
  <c r="AM156" i="1"/>
  <c r="AM148" i="1"/>
  <c r="AM140" i="1"/>
  <c r="AM128" i="1"/>
  <c r="AM120" i="1"/>
  <c r="AM112" i="1"/>
  <c r="AM104" i="1"/>
  <c r="AM96" i="1"/>
  <c r="AM88" i="1"/>
  <c r="AM80" i="1"/>
  <c r="AM72" i="1"/>
  <c r="AM64" i="1"/>
  <c r="AM56" i="1"/>
  <c r="AM48" i="1"/>
  <c r="AM40" i="1"/>
  <c r="AM32" i="1"/>
  <c r="AM24" i="1"/>
  <c r="AM16" i="1"/>
  <c r="AM266" i="1"/>
  <c r="AM222" i="1"/>
  <c r="AM210" i="1"/>
  <c r="AM198" i="1"/>
  <c r="AM186" i="1"/>
  <c r="AM174" i="1"/>
  <c r="AM162" i="1"/>
  <c r="AM150" i="1"/>
  <c r="AM138" i="1"/>
  <c r="AM126" i="1"/>
  <c r="AM114" i="1"/>
  <c r="AM102" i="1"/>
  <c r="AM90" i="1"/>
  <c r="AM78" i="1"/>
  <c r="AM66" i="1"/>
  <c r="AM54" i="1"/>
  <c r="AM42" i="1"/>
  <c r="AM30" i="1"/>
  <c r="AM18" i="1"/>
  <c r="AM258" i="1"/>
  <c r="AM250" i="1"/>
  <c r="AM242" i="1"/>
  <c r="AM234" i="1"/>
  <c r="AM270" i="1"/>
  <c r="AM226" i="1"/>
  <c r="AM214" i="1"/>
  <c r="AM202" i="1"/>
  <c r="AM190" i="1"/>
  <c r="AM178" i="1"/>
  <c r="AM166" i="1"/>
  <c r="AM154" i="1"/>
  <c r="AM142" i="1"/>
  <c r="AM130" i="1"/>
  <c r="AM118" i="1"/>
  <c r="AM106" i="1"/>
  <c r="AM94" i="1"/>
  <c r="AM82" i="1"/>
  <c r="AM70" i="1"/>
  <c r="AM58" i="1"/>
  <c r="AM46" i="1"/>
  <c r="AM34" i="1"/>
  <c r="AM22" i="1"/>
  <c r="AM10" i="1"/>
  <c r="AM262" i="1"/>
  <c r="AM254" i="1"/>
  <c r="AM246" i="1"/>
  <c r="AM238" i="1"/>
  <c r="AM230" i="1"/>
  <c r="AM218" i="1"/>
  <c r="AM206" i="1"/>
  <c r="AM194" i="1"/>
  <c r="AM182" i="1"/>
  <c r="AM170" i="1"/>
  <c r="AM158" i="1"/>
  <c r="AM146" i="1"/>
  <c r="AM134" i="1"/>
  <c r="AM122" i="1"/>
  <c r="AM110" i="1"/>
  <c r="AM98" i="1"/>
  <c r="AM86" i="1"/>
  <c r="AM74" i="1"/>
  <c r="AM62" i="1"/>
  <c r="AM50" i="1"/>
  <c r="AM38" i="1"/>
  <c r="AM26" i="1"/>
  <c r="AM14" i="1"/>
  <c r="AN8" i="8"/>
  <c r="AN10" i="8" s="1"/>
  <c r="AN12" i="8" s="1"/>
  <c r="AN14" i="8" s="1"/>
  <c r="AN16" i="8" s="1"/>
  <c r="AN18" i="8" s="1"/>
  <c r="AN20" i="8" s="1"/>
  <c r="AN22" i="8" s="1"/>
  <c r="AN24" i="8" s="1"/>
  <c r="AN26" i="8" s="1"/>
  <c r="AN28" i="8" s="1"/>
  <c r="AN30" i="8" s="1"/>
  <c r="AN32" i="8" s="1"/>
  <c r="AN34" i="8" s="1"/>
  <c r="AN36" i="8" s="1"/>
  <c r="AN38" i="8" s="1"/>
  <c r="AN40" i="8" s="1"/>
  <c r="AN42" i="8" s="1"/>
  <c r="AN44" i="8" s="1"/>
  <c r="AN46" i="8" s="1"/>
  <c r="AN48" i="8" s="1"/>
  <c r="AN50" i="8" s="1"/>
  <c r="AN52" i="8" s="1"/>
  <c r="AN54" i="8" s="1"/>
  <c r="AN56" i="8" s="1"/>
  <c r="AN58" i="8" s="1"/>
  <c r="AN60" i="8" s="1"/>
  <c r="AN62" i="8" s="1"/>
  <c r="AN64" i="8" s="1"/>
  <c r="AN66" i="8" s="1"/>
  <c r="AN68" i="8" s="1"/>
  <c r="AN70" i="8" s="1"/>
  <c r="AN72" i="8" s="1"/>
  <c r="AN74" i="8" s="1"/>
  <c r="AN76" i="8" s="1"/>
  <c r="AN78" i="8" s="1"/>
  <c r="AN80" i="8" s="1"/>
  <c r="AN82" i="8" s="1"/>
  <c r="AN84" i="8" s="1"/>
  <c r="AN86" i="8" s="1"/>
  <c r="AN88" i="8" s="1"/>
  <c r="AN90" i="8" s="1"/>
  <c r="AN92" i="8" s="1"/>
  <c r="AN94" i="8" s="1"/>
  <c r="AN96" i="8" s="1"/>
  <c r="AN98" i="8" s="1"/>
  <c r="AN100" i="8" s="1"/>
  <c r="AN102" i="8" s="1"/>
  <c r="AN104" i="8" s="1"/>
  <c r="AN106" i="8" s="1"/>
  <c r="AN108" i="8" s="1"/>
  <c r="AN110" i="8" s="1"/>
  <c r="AN112" i="8" s="1"/>
  <c r="AN114" i="8" s="1"/>
  <c r="AN116" i="8" s="1"/>
  <c r="AN118" i="8" s="1"/>
  <c r="AN120" i="8" s="1"/>
  <c r="AN122" i="8" s="1"/>
  <c r="AN124" i="8" s="1"/>
  <c r="AN126" i="8" s="1"/>
  <c r="AN128" i="8" s="1"/>
  <c r="AN130" i="8" s="1"/>
  <c r="AN132" i="8" s="1"/>
  <c r="AN134" i="8" s="1"/>
  <c r="AN136" i="8" s="1"/>
  <c r="AN138" i="8" s="1"/>
  <c r="AN140" i="8" s="1"/>
  <c r="AN142" i="8" s="1"/>
  <c r="AN144" i="8" s="1"/>
  <c r="AN146" i="8" s="1"/>
  <c r="AN148" i="8" s="1"/>
  <c r="AN150" i="8" s="1"/>
  <c r="AN152" i="8" s="1"/>
  <c r="AN154" i="8" s="1"/>
  <c r="AN156" i="8" s="1"/>
  <c r="AN158" i="8" s="1"/>
  <c r="AN160" i="8" s="1"/>
  <c r="AN162" i="8" s="1"/>
  <c r="AN164" i="8" s="1"/>
  <c r="AN166" i="8" s="1"/>
  <c r="AN168" i="8" s="1"/>
  <c r="AN170" i="8" s="1"/>
  <c r="AN172" i="8" s="1"/>
  <c r="AN174" i="8" s="1"/>
  <c r="AN176" i="8" s="1"/>
  <c r="AN178" i="8" s="1"/>
  <c r="AN180" i="8" s="1"/>
  <c r="AN182" i="8" s="1"/>
  <c r="AN184" i="8" s="1"/>
  <c r="AN186" i="8" s="1"/>
  <c r="AN188" i="8" s="1"/>
  <c r="AN190" i="8" s="1"/>
  <c r="AN192" i="8" s="1"/>
  <c r="AN194" i="8" s="1"/>
  <c r="AN196" i="8" s="1"/>
  <c r="AN198" i="8" s="1"/>
  <c r="AN200" i="8" s="1"/>
  <c r="AN202" i="8" s="1"/>
  <c r="AN204" i="8" s="1"/>
  <c r="AN206" i="8" s="1"/>
  <c r="AN208" i="8" s="1"/>
  <c r="AN210" i="8" s="1"/>
  <c r="AN212" i="8" s="1"/>
  <c r="AN214" i="8" s="1"/>
  <c r="AN216" i="8" s="1"/>
  <c r="AN218" i="8" s="1"/>
  <c r="AN220" i="8" s="1"/>
  <c r="AN222" i="8" s="1"/>
  <c r="AN224" i="8" s="1"/>
  <c r="AN226" i="8" s="1"/>
  <c r="AN228" i="8" s="1"/>
  <c r="AN230" i="8" s="1"/>
  <c r="AN232" i="8" s="1"/>
  <c r="AN234" i="8" s="1"/>
  <c r="AN236" i="8" s="1"/>
  <c r="AN238" i="8" s="1"/>
  <c r="AN240" i="8" s="1"/>
  <c r="AN242" i="8" s="1"/>
  <c r="AN244" i="8" s="1"/>
  <c r="AN246" i="8" s="1"/>
  <c r="AN248" i="8" s="1"/>
  <c r="AN250" i="8" s="1"/>
  <c r="AN252" i="8" s="1"/>
  <c r="AN8" i="3"/>
  <c r="AN10" i="3" s="1"/>
  <c r="AN12" i="3" s="1"/>
  <c r="AN14" i="3" s="1"/>
  <c r="AN16" i="3" s="1"/>
  <c r="AN18" i="3" s="1"/>
  <c r="AN20" i="3" s="1"/>
  <c r="AN22" i="3" s="1"/>
  <c r="AN24" i="3" s="1"/>
  <c r="AN26" i="3" s="1"/>
  <c r="AN28" i="3" s="1"/>
  <c r="AN30" i="3" s="1"/>
  <c r="AN32" i="3" s="1"/>
  <c r="AN34" i="3" s="1"/>
  <c r="AN36" i="3" s="1"/>
  <c r="AN38" i="3" s="1"/>
  <c r="AN40" i="3" s="1"/>
  <c r="AN42" i="3" s="1"/>
  <c r="AN44" i="3" s="1"/>
  <c r="AN46" i="3" s="1"/>
  <c r="AN48" i="3" s="1"/>
  <c r="AN50" i="3" s="1"/>
  <c r="AN52" i="3" s="1"/>
  <c r="AN54" i="3" s="1"/>
  <c r="AN56" i="3" s="1"/>
  <c r="AN58" i="3" s="1"/>
  <c r="AN60" i="3" s="1"/>
  <c r="AN62" i="3" s="1"/>
  <c r="AN64" i="3" s="1"/>
  <c r="AN66" i="3" s="1"/>
  <c r="AN68" i="3" s="1"/>
  <c r="AN70" i="3" s="1"/>
  <c r="AN72" i="3" s="1"/>
  <c r="AN74" i="3" s="1"/>
  <c r="AN76" i="3" s="1"/>
  <c r="AN78" i="3" s="1"/>
  <c r="AN80" i="3" s="1"/>
  <c r="AN82" i="3" s="1"/>
  <c r="AN84" i="3" s="1"/>
  <c r="AN86" i="3" s="1"/>
  <c r="AN88" i="3" s="1"/>
  <c r="AN90" i="3" s="1"/>
  <c r="AN92" i="3" s="1"/>
  <c r="AN94" i="3" s="1"/>
  <c r="AN96" i="3" s="1"/>
  <c r="AN98" i="3" s="1"/>
  <c r="AN100" i="3" s="1"/>
  <c r="AN102" i="3" s="1"/>
  <c r="AN104" i="3" s="1"/>
  <c r="AN106" i="3" s="1"/>
  <c r="AN108" i="3" s="1"/>
  <c r="AN110" i="3" s="1"/>
  <c r="AN112" i="3" s="1"/>
  <c r="AN114" i="3" s="1"/>
  <c r="AN116" i="3" s="1"/>
  <c r="AN118" i="3" s="1"/>
  <c r="AN120" i="3" s="1"/>
  <c r="AN122" i="3" s="1"/>
  <c r="AN124" i="3" s="1"/>
  <c r="AN126" i="3" s="1"/>
  <c r="AN128" i="3" s="1"/>
  <c r="AN130" i="3" s="1"/>
  <c r="AN132" i="3" s="1"/>
  <c r="AN134" i="3" s="1"/>
  <c r="AN136" i="3" s="1"/>
  <c r="AN138" i="3" s="1"/>
  <c r="AN140" i="3" s="1"/>
  <c r="AN142" i="3" s="1"/>
  <c r="AN144" i="3" s="1"/>
  <c r="AN146" i="3" s="1"/>
  <c r="AN148" i="3" s="1"/>
  <c r="AN150" i="3" s="1"/>
  <c r="AN152" i="3" s="1"/>
  <c r="AN154" i="3" s="1"/>
  <c r="AN156" i="3" s="1"/>
  <c r="AN158" i="3" s="1"/>
  <c r="AN160" i="3" s="1"/>
  <c r="AN162" i="3" s="1"/>
  <c r="AN164" i="3" s="1"/>
  <c r="AN166" i="3" s="1"/>
  <c r="AN168" i="3" s="1"/>
  <c r="AN170" i="3" s="1"/>
  <c r="AN172" i="3" s="1"/>
  <c r="AN174" i="3" s="1"/>
  <c r="AN176" i="3" s="1"/>
  <c r="AN178" i="3" s="1"/>
  <c r="AN180" i="3" s="1"/>
  <c r="AN182" i="3" s="1"/>
  <c r="AN184" i="3" s="1"/>
  <c r="AN186" i="3" s="1"/>
  <c r="AN188" i="3" s="1"/>
  <c r="AN190" i="3" s="1"/>
  <c r="AP2" i="2"/>
  <c r="AP2" i="1"/>
  <c r="AN8" i="7"/>
  <c r="AN10" i="7" s="1"/>
  <c r="AN12" i="7" s="1"/>
  <c r="AN14" i="7" s="1"/>
  <c r="AN16" i="7" s="1"/>
  <c r="AN18" i="7" s="1"/>
  <c r="AN20" i="7" s="1"/>
  <c r="AN22" i="7" s="1"/>
  <c r="AN24" i="7" s="1"/>
  <c r="AN26" i="7" s="1"/>
  <c r="AN28" i="7" s="1"/>
  <c r="AN30" i="7" s="1"/>
  <c r="AN32" i="7" s="1"/>
  <c r="AN34" i="7" s="1"/>
  <c r="AN36" i="7" s="1"/>
  <c r="AN38" i="7" s="1"/>
  <c r="AN40" i="7" s="1"/>
  <c r="AN42" i="7" s="1"/>
  <c r="AN44" i="7" s="1"/>
  <c r="AN46" i="7" s="1"/>
  <c r="AN48" i="7" s="1"/>
  <c r="AN50" i="7" s="1"/>
  <c r="AN52" i="7" s="1"/>
  <c r="AN54" i="7" s="1"/>
  <c r="AN56" i="7" s="1"/>
  <c r="AN58" i="7" s="1"/>
  <c r="AN60" i="7" s="1"/>
  <c r="AN62" i="7" s="1"/>
  <c r="AN64" i="7" s="1"/>
  <c r="AN66" i="7" s="1"/>
  <c r="AN68" i="7" s="1"/>
  <c r="AN70" i="7" s="1"/>
  <c r="AN72" i="7" s="1"/>
  <c r="AN74" i="7" s="1"/>
  <c r="AN76" i="7" s="1"/>
  <c r="AN78" i="7" s="1"/>
  <c r="AN80" i="7" s="1"/>
  <c r="AN82" i="7" s="1"/>
  <c r="AN84" i="7" s="1"/>
  <c r="AN86" i="7" s="1"/>
  <c r="AN88" i="7" s="1"/>
  <c r="AN90" i="7" s="1"/>
  <c r="AN92" i="7" s="1"/>
  <c r="AN94" i="7" s="1"/>
  <c r="AN96" i="7" s="1"/>
  <c r="AN98" i="7" s="1"/>
  <c r="AN100" i="7" s="1"/>
  <c r="AN102" i="7" s="1"/>
  <c r="AN104" i="7" s="1"/>
  <c r="AM6" i="1"/>
  <c r="AN6" i="1" s="1"/>
  <c r="AM8" i="1"/>
  <c r="AN8" i="9"/>
  <c r="AN10" i="9" s="1"/>
  <c r="AN12" i="9" s="1"/>
  <c r="AN14" i="9" s="1"/>
  <c r="AN16" i="9" s="1"/>
  <c r="AN18" i="9" s="1"/>
  <c r="AN20" i="9" s="1"/>
  <c r="AN22" i="9" s="1"/>
  <c r="AN24" i="9" s="1"/>
  <c r="AN26" i="9" s="1"/>
  <c r="AN28" i="9" s="1"/>
  <c r="AN30" i="9" s="1"/>
  <c r="AN32" i="9" s="1"/>
  <c r="AN34" i="9" s="1"/>
  <c r="AN36" i="9" s="1"/>
  <c r="AN38" i="9" s="1"/>
  <c r="AN40" i="9" s="1"/>
  <c r="AN42" i="9" s="1"/>
  <c r="AN44" i="9" s="1"/>
  <c r="AN46" i="9" s="1"/>
  <c r="AN48" i="9" s="1"/>
  <c r="AN50" i="9" s="1"/>
  <c r="AN52" i="9" s="1"/>
  <c r="AN54" i="9" s="1"/>
  <c r="AN56" i="9" s="1"/>
  <c r="AN58" i="9" s="1"/>
  <c r="AN60" i="9" s="1"/>
  <c r="AN62" i="9" s="1"/>
  <c r="AN64" i="9" s="1"/>
  <c r="AN66" i="9" s="1"/>
  <c r="AN68" i="9" s="1"/>
  <c r="AN70" i="9" s="1"/>
  <c r="AN72" i="9" s="1"/>
  <c r="AN74" i="9" s="1"/>
  <c r="AN76" i="9" s="1"/>
  <c r="AN78" i="9" s="1"/>
  <c r="AN80" i="9" s="1"/>
  <c r="AN82" i="9" s="1"/>
  <c r="AN84" i="9" s="1"/>
  <c r="AN86" i="9" s="1"/>
  <c r="AN88" i="9" s="1"/>
  <c r="AN90" i="9" s="1"/>
  <c r="AN92" i="9" s="1"/>
  <c r="AN94" i="9" s="1"/>
  <c r="AN96" i="9" s="1"/>
  <c r="AN98" i="9" s="1"/>
  <c r="AN100" i="9" s="1"/>
  <c r="AN102" i="9" s="1"/>
  <c r="AN104" i="9" s="1"/>
  <c r="AN106" i="9" s="1"/>
  <c r="AN108" i="9" s="1"/>
  <c r="AN110" i="9" s="1"/>
  <c r="AN112" i="9" s="1"/>
  <c r="AN114" i="9" s="1"/>
  <c r="AN116" i="9" s="1"/>
  <c r="AN118" i="9" s="1"/>
  <c r="AN120" i="9" s="1"/>
  <c r="AN122" i="9" s="1"/>
  <c r="AN124" i="9" s="1"/>
  <c r="AN126" i="9" s="1"/>
  <c r="AN128" i="9" s="1"/>
  <c r="AN130" i="9" s="1"/>
  <c r="AN132" i="9" s="1"/>
  <c r="AN134" i="9" s="1"/>
  <c r="AN136" i="9" s="1"/>
  <c r="AN138" i="9" s="1"/>
  <c r="AN140" i="9" s="1"/>
  <c r="AN142" i="9" s="1"/>
  <c r="AM6" i="2"/>
  <c r="AN6" i="2" s="1"/>
  <c r="AM8" i="2"/>
  <c r="AN8" i="1" l="1"/>
  <c r="AN10" i="1" s="1"/>
  <c r="AN12" i="1" s="1"/>
  <c r="AN14" i="1" s="1"/>
  <c r="AN16" i="1" s="1"/>
  <c r="AN18" i="1" s="1"/>
  <c r="AN20" i="1" s="1"/>
  <c r="AN22" i="1" s="1"/>
  <c r="AN24" i="1" s="1"/>
  <c r="AN26" i="1" s="1"/>
  <c r="AN28" i="1" s="1"/>
  <c r="AN30" i="1" s="1"/>
  <c r="AN32" i="1" s="1"/>
  <c r="AN34" i="1" s="1"/>
  <c r="AN36" i="1" s="1"/>
  <c r="AN38" i="1" s="1"/>
  <c r="AN40" i="1" s="1"/>
  <c r="AN42" i="1" s="1"/>
  <c r="AN44" i="1" s="1"/>
  <c r="AN46" i="1" s="1"/>
  <c r="AN48" i="1" s="1"/>
  <c r="AN50" i="1" s="1"/>
  <c r="AN52" i="1" s="1"/>
  <c r="AN54" i="1" s="1"/>
  <c r="AN56" i="1" s="1"/>
  <c r="AN58" i="1" s="1"/>
  <c r="AN60" i="1" s="1"/>
  <c r="AN62" i="1" s="1"/>
  <c r="AN64" i="1" s="1"/>
  <c r="AN66" i="1" s="1"/>
  <c r="AN68" i="1" s="1"/>
  <c r="AN70" i="1" s="1"/>
  <c r="AN72" i="1" s="1"/>
  <c r="AN74" i="1" s="1"/>
  <c r="AN76" i="1" s="1"/>
  <c r="AN78" i="1" s="1"/>
  <c r="AN80" i="1" s="1"/>
  <c r="AN82" i="1" s="1"/>
  <c r="AN84" i="1" s="1"/>
  <c r="AN86" i="1" s="1"/>
  <c r="AN88" i="1" s="1"/>
  <c r="AN90" i="1" s="1"/>
  <c r="AN92" i="1" s="1"/>
  <c r="AN94" i="1" s="1"/>
  <c r="AN96" i="1" s="1"/>
  <c r="AN98" i="1" s="1"/>
  <c r="AN100" i="1" s="1"/>
  <c r="AN102" i="1" s="1"/>
  <c r="AN104" i="1" s="1"/>
  <c r="AN106" i="1" s="1"/>
  <c r="AN108" i="1" s="1"/>
  <c r="AN110" i="1" s="1"/>
  <c r="AN112" i="1" s="1"/>
  <c r="AN114" i="1" s="1"/>
  <c r="AN116" i="1" s="1"/>
  <c r="AN118" i="1" s="1"/>
  <c r="AN120" i="1" s="1"/>
  <c r="AN122" i="1" s="1"/>
  <c r="AN124" i="1" s="1"/>
  <c r="AN126" i="1" s="1"/>
  <c r="AN128" i="1" s="1"/>
  <c r="AN130" i="1" s="1"/>
  <c r="AN132" i="1" s="1"/>
  <c r="AN134" i="1" s="1"/>
  <c r="AN136" i="1" s="1"/>
  <c r="AN138" i="1" s="1"/>
  <c r="AN140" i="1" s="1"/>
  <c r="AN142" i="1" s="1"/>
  <c r="AN144" i="1" s="1"/>
  <c r="AN146" i="1" s="1"/>
  <c r="AN148" i="1" s="1"/>
  <c r="AN150" i="1" s="1"/>
  <c r="AN152" i="1" s="1"/>
  <c r="AN154" i="1" s="1"/>
  <c r="AN156" i="1" s="1"/>
  <c r="AN158" i="1" s="1"/>
  <c r="AN160" i="1" s="1"/>
  <c r="AN162" i="1" s="1"/>
  <c r="AN164" i="1" s="1"/>
  <c r="AN166" i="1" s="1"/>
  <c r="AN168" i="1" s="1"/>
  <c r="AN170" i="1" s="1"/>
  <c r="AN172" i="1" s="1"/>
  <c r="AN174" i="1" s="1"/>
  <c r="AN176" i="1" s="1"/>
  <c r="AN178" i="1" s="1"/>
  <c r="AN180" i="1" s="1"/>
  <c r="AN182" i="1" s="1"/>
  <c r="AN184" i="1" s="1"/>
  <c r="AN186" i="1" s="1"/>
  <c r="AN188" i="1" s="1"/>
  <c r="AN190" i="1" s="1"/>
  <c r="AN192" i="1" s="1"/>
  <c r="AN194" i="1" s="1"/>
  <c r="AN196" i="1" s="1"/>
  <c r="AN198" i="1" s="1"/>
  <c r="AN200" i="1" s="1"/>
  <c r="AN202" i="1" s="1"/>
  <c r="AN204" i="1" s="1"/>
  <c r="AN206" i="1" s="1"/>
  <c r="AN208" i="1" s="1"/>
  <c r="AN210" i="1" s="1"/>
  <c r="AN212" i="1" s="1"/>
  <c r="AN214" i="1" s="1"/>
  <c r="AN216" i="1" s="1"/>
  <c r="AN218" i="1" s="1"/>
  <c r="AN220" i="1" s="1"/>
  <c r="AN222" i="1" s="1"/>
  <c r="AN224" i="1" s="1"/>
  <c r="AN226" i="1" s="1"/>
  <c r="AN228" i="1" s="1"/>
  <c r="AN230" i="1" s="1"/>
  <c r="AN232" i="1" s="1"/>
  <c r="AN234" i="1" s="1"/>
  <c r="AN236" i="1" s="1"/>
  <c r="AN238" i="1" s="1"/>
  <c r="AN240" i="1" s="1"/>
  <c r="AN242" i="1" s="1"/>
  <c r="AN244" i="1" s="1"/>
  <c r="AN246" i="1" s="1"/>
  <c r="AN248" i="1" s="1"/>
  <c r="AN250" i="1" s="1"/>
  <c r="AN252" i="1" s="1"/>
  <c r="AN254" i="1" s="1"/>
  <c r="AN256" i="1" s="1"/>
  <c r="AN258" i="1" s="1"/>
  <c r="AN260" i="1" s="1"/>
  <c r="AN262" i="1" s="1"/>
  <c r="AN264" i="1" s="1"/>
  <c r="AN266" i="1" s="1"/>
  <c r="AN268" i="1" s="1"/>
  <c r="AN270" i="1" s="1"/>
  <c r="AN272" i="1" s="1"/>
  <c r="AN274" i="1" s="1"/>
  <c r="AN276" i="1" s="1"/>
  <c r="AN8" i="2"/>
  <c r="AN10" i="2" s="1"/>
  <c r="AN12" i="2" s="1"/>
  <c r="AN14" i="2" s="1"/>
  <c r="AN16" i="2" s="1"/>
  <c r="AN18" i="2" s="1"/>
  <c r="AN20" i="2" s="1"/>
  <c r="AN22" i="2" s="1"/>
  <c r="AN24" i="2" s="1"/>
  <c r="AN26" i="2" s="1"/>
  <c r="AN28" i="2" s="1"/>
  <c r="AN30" i="2" s="1"/>
  <c r="AN32" i="2" s="1"/>
  <c r="AN34" i="2" s="1"/>
  <c r="AN36" i="2" s="1"/>
  <c r="AN38" i="2" s="1"/>
  <c r="AN40" i="2" s="1"/>
  <c r="AN42" i="2" s="1"/>
  <c r="AN44" i="2" s="1"/>
  <c r="AN46" i="2" s="1"/>
  <c r="AN48" i="2" s="1"/>
  <c r="AN50" i="2" s="1"/>
  <c r="AN52" i="2" s="1"/>
  <c r="AN54" i="2" s="1"/>
  <c r="AN56" i="2" s="1"/>
  <c r="AN58" i="2" s="1"/>
  <c r="AN60" i="2" s="1"/>
  <c r="AN62" i="2" s="1"/>
  <c r="AN64" i="2" s="1"/>
  <c r="AN66" i="2" s="1"/>
  <c r="AN68" i="2" s="1"/>
  <c r="AN70" i="2" s="1"/>
  <c r="AN72" i="2" s="1"/>
  <c r="AN74" i="2" s="1"/>
  <c r="AN76" i="2" s="1"/>
  <c r="AN78" i="2" s="1"/>
  <c r="AN80" i="2" s="1"/>
  <c r="AN82" i="2" s="1"/>
  <c r="AN84" i="2" s="1"/>
  <c r="AN86" i="2" s="1"/>
  <c r="AN88" i="2" s="1"/>
  <c r="AN90" i="2" s="1"/>
  <c r="AN92" i="2" s="1"/>
  <c r="AN94" i="2" s="1"/>
  <c r="AN96" i="2" s="1"/>
  <c r="AN98" i="2" s="1"/>
  <c r="AN100" i="2" s="1"/>
  <c r="AN102" i="2" s="1"/>
  <c r="AN104" i="2" s="1"/>
  <c r="AN106" i="2" s="1"/>
  <c r="AN108" i="2" s="1"/>
  <c r="AN110" i="2" s="1"/>
  <c r="AN112" i="2" s="1"/>
  <c r="AN114" i="2" s="1"/>
  <c r="AN116" i="2" s="1"/>
  <c r="AN118" i="2" s="1"/>
  <c r="AN120" i="2" s="1"/>
  <c r="AN122" i="2" s="1"/>
  <c r="AN124" i="2" s="1"/>
  <c r="AN126" i="2" s="1"/>
  <c r="AN128" i="2" s="1"/>
  <c r="AN130" i="2" s="1"/>
  <c r="AN132" i="2" s="1"/>
  <c r="AN134" i="2" s="1"/>
  <c r="AN136" i="2" s="1"/>
  <c r="AN138" i="2" s="1"/>
  <c r="AN140" i="2" s="1"/>
  <c r="AN142" i="2" s="1"/>
  <c r="AN144" i="2" s="1"/>
  <c r="AN146" i="2" s="1"/>
  <c r="AN148" i="2" s="1"/>
  <c r="AN150" i="2" s="1"/>
  <c r="AN152" i="2" s="1"/>
  <c r="AN154" i="2" s="1"/>
  <c r="AN156" i="2" s="1"/>
  <c r="AN158" i="2" s="1"/>
  <c r="AN160" i="2" s="1"/>
  <c r="AN162" i="2" s="1"/>
</calcChain>
</file>

<file path=xl/sharedStrings.xml><?xml version="1.0" encoding="utf-8"?>
<sst xmlns="http://schemas.openxmlformats.org/spreadsheetml/2006/main" count="15915" uniqueCount="173">
  <si>
    <t>Species</t>
  </si>
  <si>
    <t>Stock</t>
  </si>
  <si>
    <t>Status</t>
  </si>
  <si>
    <t>FlagName</t>
  </si>
  <si>
    <t>GearGrp</t>
  </si>
  <si>
    <t>DSet</t>
  </si>
  <si>
    <t>Rank</t>
  </si>
  <si>
    <t xml:space="preserve">CP </t>
  </si>
  <si>
    <t>t1</t>
  </si>
  <si>
    <t>t2</t>
  </si>
  <si>
    <t>Venezuela</t>
  </si>
  <si>
    <t>PS</t>
  </si>
  <si>
    <t>b</t>
  </si>
  <si>
    <t>a</t>
  </si>
  <si>
    <t>ab</t>
  </si>
  <si>
    <t>RR</t>
  </si>
  <si>
    <t>BB</t>
  </si>
  <si>
    <t>NCO</t>
  </si>
  <si>
    <t>Cuba</t>
  </si>
  <si>
    <t>bc</t>
  </si>
  <si>
    <t>Grenada</t>
  </si>
  <si>
    <t>UN</t>
  </si>
  <si>
    <t>TR</t>
  </si>
  <si>
    <t>Brazil</t>
  </si>
  <si>
    <t>Curaçao</t>
  </si>
  <si>
    <t>LL</t>
  </si>
  <si>
    <t>Dominica</t>
  </si>
  <si>
    <t>HL</t>
  </si>
  <si>
    <t>Jamaica</t>
  </si>
  <si>
    <t>Mexico</t>
  </si>
  <si>
    <t>c</t>
  </si>
  <si>
    <t>GN</t>
  </si>
  <si>
    <t>Trinidad and Tobago</t>
  </si>
  <si>
    <t>TW</t>
  </si>
  <si>
    <t>TP</t>
  </si>
  <si>
    <t>SP</t>
  </si>
  <si>
    <t>TOTAL</t>
  </si>
  <si>
    <t>t2ce</t>
  </si>
  <si>
    <t>t2sz</t>
  </si>
  <si>
    <t>%</t>
  </si>
  <si>
    <t>%cum</t>
  </si>
  <si>
    <t>cas</t>
  </si>
  <si>
    <t>no T2 data</t>
  </si>
  <si>
    <t>t2ce only</t>
  </si>
  <si>
    <t>t2sz only</t>
  </si>
  <si>
    <t>cas only</t>
  </si>
  <si>
    <t>t2ce + t2sz</t>
  </si>
  <si>
    <t>ac</t>
  </si>
  <si>
    <t>t2ce + cas</t>
  </si>
  <si>
    <t>abc</t>
  </si>
  <si>
    <t>all</t>
  </si>
  <si>
    <t>BON</t>
  </si>
  <si>
    <t>ATL</t>
  </si>
  <si>
    <t>Senegal</t>
  </si>
  <si>
    <t>Maroc</t>
  </si>
  <si>
    <t>Russian Federation</t>
  </si>
  <si>
    <t>Argentina</t>
  </si>
  <si>
    <t>Ukraine</t>
  </si>
  <si>
    <t>Togo</t>
  </si>
  <si>
    <t>Angola</t>
  </si>
  <si>
    <t>Ghana</t>
  </si>
  <si>
    <t>Sierra Leone</t>
  </si>
  <si>
    <t>TN</t>
  </si>
  <si>
    <t>HS</t>
  </si>
  <si>
    <t>Gabon</t>
  </si>
  <si>
    <t>Benin</t>
  </si>
  <si>
    <t>Barbados</t>
  </si>
  <si>
    <t>Panama</t>
  </si>
  <si>
    <t>South Africa</t>
  </si>
  <si>
    <t>Norway</t>
  </si>
  <si>
    <t>MED</t>
  </si>
  <si>
    <t>Tunisie</t>
  </si>
  <si>
    <t>Algerie</t>
  </si>
  <si>
    <t>Egypt</t>
  </si>
  <si>
    <t>NEI (MED)</t>
  </si>
  <si>
    <t>Serbia &amp; Montenegro</t>
  </si>
  <si>
    <t>Libya</t>
  </si>
  <si>
    <t>TL</t>
  </si>
  <si>
    <t>Albania</t>
  </si>
  <si>
    <t>BLT</t>
  </si>
  <si>
    <t>Syria</t>
  </si>
  <si>
    <t>BLF</t>
  </si>
  <si>
    <t>HP</t>
  </si>
  <si>
    <t>NEI (ETRO)</t>
  </si>
  <si>
    <t>Liberia</t>
  </si>
  <si>
    <t>Dominican Republic</t>
  </si>
  <si>
    <t>FRI</t>
  </si>
  <si>
    <t>Cape Verde</t>
  </si>
  <si>
    <t>Mixed flags (EU tropical)</t>
  </si>
  <si>
    <t>Guatemala</t>
  </si>
  <si>
    <t>Belize</t>
  </si>
  <si>
    <t>Guinea Ecuatorial</t>
  </si>
  <si>
    <t>KGM</t>
  </si>
  <si>
    <t>NCC</t>
  </si>
  <si>
    <t>Guyana</t>
  </si>
  <si>
    <t>Antigua and Barbuda</t>
  </si>
  <si>
    <t>LTA</t>
  </si>
  <si>
    <t>Mauritania</t>
  </si>
  <si>
    <t>Israel</t>
  </si>
  <si>
    <t>Palestine</t>
  </si>
  <si>
    <t>Colombia</t>
  </si>
  <si>
    <t>Suriname</t>
  </si>
  <si>
    <t>MAW</t>
  </si>
  <si>
    <t>SSM</t>
  </si>
  <si>
    <t>WAH</t>
  </si>
  <si>
    <t>Aruba</t>
  </si>
  <si>
    <t>Saint Kitts and Nevis</t>
  </si>
  <si>
    <t>Table</t>
  </si>
  <si>
    <t>Scie. Name</t>
  </si>
  <si>
    <t>Order (#)</t>
  </si>
  <si>
    <t>Stock/area</t>
  </si>
  <si>
    <t>Legend (t2)</t>
  </si>
  <si>
    <t>Thunnus atlanticus</t>
  </si>
  <si>
    <t>Auxis rochei</t>
  </si>
  <si>
    <t>MD</t>
  </si>
  <si>
    <t>Sarda sarda</t>
  </si>
  <si>
    <t>AT</t>
  </si>
  <si>
    <t>BRS</t>
  </si>
  <si>
    <t>Scomberomorus brasiliensis</t>
  </si>
  <si>
    <t>Auxis thazard</t>
  </si>
  <si>
    <t>Scomberomorus cavalla</t>
  </si>
  <si>
    <t>Euthynnus alletteratus</t>
  </si>
  <si>
    <t>Scomberomorus tritor</t>
  </si>
  <si>
    <t>Scomberomorus maculatus</t>
  </si>
  <si>
    <t>Acanthocybium solandri</t>
  </si>
  <si>
    <t>Côte d'Ivoire</t>
  </si>
  <si>
    <t>Chinese Taipei</t>
  </si>
  <si>
    <t>Tables caption</t>
  </si>
  <si>
    <t>t2sz + cas</t>
  </si>
  <si>
    <t>BOP</t>
  </si>
  <si>
    <t>Orcynopsis unicolor</t>
  </si>
  <si>
    <t>CER</t>
  </si>
  <si>
    <t>Scomberomorus regalis</t>
  </si>
  <si>
    <t>Canada</t>
  </si>
  <si>
    <t>El Salvador</t>
  </si>
  <si>
    <t>A5-</t>
  </si>
  <si>
    <t>USA</t>
  </si>
  <si>
    <t>EU-France</t>
  </si>
  <si>
    <t>Sta Lucia</t>
  </si>
  <si>
    <t>EU-España</t>
  </si>
  <si>
    <t>St Vincent and Grenadines</t>
  </si>
  <si>
    <t>UK-Bermuda</t>
  </si>
  <si>
    <t>UK-British Virgin Islands</t>
  </si>
  <si>
    <t>UK-Turks and Caicos</t>
  </si>
  <si>
    <t>EU-Italy</t>
  </si>
  <si>
    <t>EU-Greece</t>
  </si>
  <si>
    <t>EU-Portugal</t>
  </si>
  <si>
    <t>EU-Croatia</t>
  </si>
  <si>
    <t>EU-Germany</t>
  </si>
  <si>
    <t>EU-Malta</t>
  </si>
  <si>
    <t>EU-Lithuania</t>
  </si>
  <si>
    <t>EU-Latvia</t>
  </si>
  <si>
    <t>EU-Netherlands</t>
  </si>
  <si>
    <t>S Tomé e Príncipe</t>
  </si>
  <si>
    <t>Great Britain</t>
  </si>
  <si>
    <t>EU-Ireland</t>
  </si>
  <si>
    <t>EU-Poland</t>
  </si>
  <si>
    <t>EU-Denmark</t>
  </si>
  <si>
    <t>EU-Bulgaria</t>
  </si>
  <si>
    <t>EU-Cyprus</t>
  </si>
  <si>
    <t>Korea Rep</t>
  </si>
  <si>
    <t>Guinée Rep</t>
  </si>
  <si>
    <t>UK-Sta Helena</t>
  </si>
  <si>
    <t>COM</t>
  </si>
  <si>
    <t>Scomberomorus commerson</t>
  </si>
  <si>
    <t>Türkiye</t>
  </si>
  <si>
    <t>Costa Rica</t>
  </si>
  <si>
    <t>Lebanon</t>
  </si>
  <si>
    <t>Score:</t>
  </si>
  <si>
    <t>Namibia</t>
  </si>
  <si>
    <t>% weight in Task I of Small tunas
(1950-2022)</t>
  </si>
  <si>
    <t>as of 2024-01-31</t>
  </si>
  <si>
    <t>Gambia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</si>
</sst>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12" x14ac:knownFonts="1">
    <font>
      <sz val="11"/>
      <color theme="1"/>
      <name val="Calibri"/>
      <family val="2"/>
      <scheme val="minor"/>
    </font>
    <font>
      <sz val="11"/>
      <color theme="1"/>
      <name val="Calibri"/>
      <family val="2"/>
      <scheme val="minor"/>
    </font>
    <font>
      <sz val="8"/>
      <color theme="1"/>
      <name val="Calibri"/>
      <family val="2"/>
      <scheme val="minor"/>
    </font>
    <font>
      <b/>
      <sz val="8"/>
      <color theme="1"/>
      <name val="Calibri"/>
      <family val="2"/>
      <scheme val="minor"/>
    </font>
    <font>
      <sz val="9"/>
      <color theme="1"/>
      <name val="Cambria"/>
      <family val="1"/>
      <scheme val="major"/>
    </font>
    <font>
      <b/>
      <sz val="9"/>
      <color theme="1"/>
      <name val="Cambria"/>
      <family val="1"/>
      <scheme val="major"/>
    </font>
    <font>
      <sz val="9"/>
      <color rgb="FF00B0F0"/>
      <name val="Cambria"/>
      <family val="1"/>
      <scheme val="major"/>
    </font>
    <font>
      <sz val="8"/>
      <name val="Calibri"/>
      <family val="2"/>
      <scheme val="minor"/>
    </font>
    <font>
      <u/>
      <sz val="11"/>
      <color theme="10"/>
      <name val="Calibri"/>
      <family val="2"/>
      <scheme val="minor"/>
    </font>
    <font>
      <b/>
      <sz val="9"/>
      <name val="Calibri"/>
      <family val="2"/>
      <scheme val="minor"/>
    </font>
    <font>
      <b/>
      <sz val="9"/>
      <color theme="1"/>
      <name val="Calibri"/>
      <family val="2"/>
      <scheme val="minor"/>
    </font>
    <font>
      <sz val="9"/>
      <color theme="1"/>
      <name val="Calibri"/>
      <family val="2"/>
    </font>
  </fonts>
  <fills count="4">
    <fill>
      <patternFill patternType="none"/>
    </fill>
    <fill>
      <patternFill patternType="gray125"/>
    </fill>
    <fill>
      <patternFill patternType="solid">
        <fgColor rgb="FFFFC000"/>
        <bgColor indexed="64"/>
      </patternFill>
    </fill>
    <fill>
      <patternFill patternType="solid">
        <fgColor theme="9"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s>
  <cellStyleXfs count="3">
    <xf numFmtId="0" fontId="0" fillId="0" borderId="0"/>
    <xf numFmtId="9" fontId="1" fillId="0" borderId="0" applyFont="0" applyFill="0" applyBorder="0" applyAlignment="0" applyProtection="0"/>
    <xf numFmtId="0" fontId="8" fillId="0" borderId="0" applyNumberFormat="0" applyFill="0" applyBorder="0" applyAlignment="0" applyProtection="0"/>
  </cellStyleXfs>
  <cellXfs count="57">
    <xf numFmtId="0" fontId="0" fillId="0" borderId="0" xfId="0"/>
    <xf numFmtId="0" fontId="2" fillId="0" borderId="0" xfId="0" applyFont="1" applyAlignment="1">
      <alignment vertical="top"/>
    </xf>
    <xf numFmtId="0" fontId="2" fillId="0" borderId="0" xfId="0" applyFont="1" applyAlignment="1">
      <alignment vertical="top" wrapText="1"/>
    </xf>
    <xf numFmtId="0" fontId="2" fillId="0" borderId="0" xfId="0" applyFont="1"/>
    <xf numFmtId="9" fontId="2" fillId="0" borderId="0" xfId="0" applyNumberFormat="1" applyFont="1"/>
    <xf numFmtId="1" fontId="2" fillId="0" borderId="0" xfId="0" applyNumberFormat="1" applyFont="1"/>
    <xf numFmtId="1" fontId="2" fillId="0" borderId="3" xfId="0" applyNumberFormat="1" applyFont="1" applyBorder="1"/>
    <xf numFmtId="9" fontId="2" fillId="0" borderId="3" xfId="0" applyNumberFormat="1" applyFont="1" applyBorder="1"/>
    <xf numFmtId="1" fontId="2" fillId="0" borderId="0" xfId="0" applyNumberFormat="1" applyFont="1" applyAlignment="1">
      <alignment horizontal="center"/>
    </xf>
    <xf numFmtId="9" fontId="2" fillId="0" borderId="0" xfId="1" applyFont="1"/>
    <xf numFmtId="9" fontId="2" fillId="0" borderId="0" xfId="1" applyFont="1" applyFill="1"/>
    <xf numFmtId="0" fontId="2" fillId="0" borderId="0" xfId="0" applyFont="1" applyAlignment="1">
      <alignment horizontal="center"/>
    </xf>
    <xf numFmtId="0" fontId="2" fillId="0" borderId="0" xfId="0" applyFont="1" applyAlignment="1">
      <alignment horizontal="right"/>
    </xf>
    <xf numFmtId="0" fontId="2" fillId="0" borderId="3" xfId="0" applyFont="1" applyBorder="1" applyAlignment="1">
      <alignment horizontal="right"/>
    </xf>
    <xf numFmtId="1" fontId="2" fillId="0" borderId="3" xfId="0" applyNumberFormat="1" applyFont="1" applyBorder="1" applyAlignment="1">
      <alignment horizontal="right"/>
    </xf>
    <xf numFmtId="1" fontId="2" fillId="0" borderId="0" xfId="0" applyNumberFormat="1" applyFont="1" applyAlignment="1">
      <alignment horizontal="right"/>
    </xf>
    <xf numFmtId="9" fontId="2" fillId="0" borderId="0" xfId="1" applyFont="1" applyBorder="1"/>
    <xf numFmtId="9" fontId="2" fillId="0" borderId="0" xfId="1" applyFont="1" applyFill="1" applyBorder="1"/>
    <xf numFmtId="0" fontId="4" fillId="0" borderId="0" xfId="0" applyFont="1"/>
    <xf numFmtId="0" fontId="4" fillId="0" borderId="0" xfId="0" applyFont="1" applyAlignment="1">
      <alignment vertical="top" wrapText="1"/>
    </xf>
    <xf numFmtId="0" fontId="4" fillId="2" borderId="1" xfId="0" applyFont="1" applyFill="1" applyBorder="1"/>
    <xf numFmtId="0" fontId="4" fillId="0" borderId="7" xfId="0" applyFont="1" applyBorder="1"/>
    <xf numFmtId="164" fontId="4" fillId="0" borderId="0" xfId="0" applyNumberFormat="1" applyFont="1"/>
    <xf numFmtId="0" fontId="4" fillId="0" borderId="0" xfId="1" applyNumberFormat="1" applyFont="1" applyBorder="1"/>
    <xf numFmtId="0" fontId="4" fillId="0" borderId="1" xfId="0" applyFont="1" applyBorder="1"/>
    <xf numFmtId="0" fontId="4" fillId="0" borderId="5" xfId="0" applyFont="1" applyBorder="1"/>
    <xf numFmtId="0" fontId="4" fillId="0" borderId="6" xfId="0" applyFont="1" applyBorder="1" applyAlignment="1">
      <alignment horizontal="center"/>
    </xf>
    <xf numFmtId="0" fontId="4" fillId="0" borderId="8" xfId="0" applyFont="1" applyBorder="1" applyAlignment="1">
      <alignment horizontal="center"/>
    </xf>
    <xf numFmtId="0" fontId="4" fillId="0" borderId="9" xfId="0" applyFont="1" applyBorder="1"/>
    <xf numFmtId="0" fontId="4" fillId="0" borderId="10" xfId="0" applyFont="1" applyBorder="1" applyAlignment="1">
      <alignment horizontal="center"/>
    </xf>
    <xf numFmtId="0" fontId="5" fillId="0" borderId="3" xfId="0" applyFont="1" applyBorder="1" applyAlignment="1">
      <alignment vertical="center"/>
    </xf>
    <xf numFmtId="0" fontId="5" fillId="0" borderId="3" xfId="0" applyFont="1" applyBorder="1" applyAlignment="1">
      <alignment vertical="center" wrapText="1"/>
    </xf>
    <xf numFmtId="0" fontId="2" fillId="0" borderId="11" xfId="0" applyFont="1" applyBorder="1" applyAlignment="1">
      <alignment horizontal="right"/>
    </xf>
    <xf numFmtId="1" fontId="2" fillId="0" borderId="11" xfId="0" applyNumberFormat="1" applyFont="1" applyBorder="1" applyAlignment="1">
      <alignment horizontal="right"/>
    </xf>
    <xf numFmtId="0" fontId="6" fillId="0" borderId="0" xfId="0" applyFont="1"/>
    <xf numFmtId="1" fontId="4" fillId="0" borderId="0" xfId="0" applyNumberFormat="1" applyFont="1"/>
    <xf numFmtId="0" fontId="2" fillId="0" borderId="0" xfId="0" quotePrefix="1" applyFont="1"/>
    <xf numFmtId="0" fontId="2" fillId="0" borderId="0" xfId="0" applyFont="1" applyAlignment="1">
      <alignment horizontal="center" vertical="center"/>
    </xf>
    <xf numFmtId="0" fontId="7" fillId="0" borderId="0" xfId="0" applyFont="1"/>
    <xf numFmtId="0" fontId="8" fillId="0" borderId="0" xfId="2" applyFill="1" applyBorder="1"/>
    <xf numFmtId="0" fontId="9" fillId="0" borderId="3" xfId="0" applyFont="1" applyBorder="1"/>
    <xf numFmtId="0" fontId="9" fillId="0" borderId="3" xfId="0" applyFont="1" applyBorder="1" applyAlignment="1">
      <alignment horizontal="left"/>
    </xf>
    <xf numFmtId="1" fontId="10" fillId="0" borderId="3" xfId="0" applyNumberFormat="1" applyFont="1" applyBorder="1" applyAlignment="1">
      <alignment horizontal="center"/>
    </xf>
    <xf numFmtId="0" fontId="2" fillId="3" borderId="0" xfId="0" applyFont="1" applyFill="1"/>
    <xf numFmtId="1" fontId="2" fillId="0" borderId="4" xfId="0" applyNumberFormat="1" applyFont="1" applyBorder="1"/>
    <xf numFmtId="165" fontId="2" fillId="3" borderId="0" xfId="0" applyNumberFormat="1" applyFont="1" applyFill="1"/>
    <xf numFmtId="0" fontId="7" fillId="0" borderId="0" xfId="0" applyFont="1" applyAlignment="1">
      <alignment vertical="top" wrapText="1"/>
    </xf>
    <xf numFmtId="0" fontId="4" fillId="0" borderId="0" xfId="0" applyFont="1" applyAlignment="1">
      <alignment vertical="top"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2" fillId="0" borderId="2" xfId="0" applyFont="1" applyBorder="1" applyAlignment="1">
      <alignment horizontal="center"/>
    </xf>
    <xf numFmtId="0" fontId="2" fillId="0" borderId="3" xfId="0" applyFont="1" applyBorder="1" applyAlignment="1">
      <alignment horizontal="center"/>
    </xf>
    <xf numFmtId="0" fontId="3" fillId="0" borderId="7" xfId="0" applyFont="1" applyBorder="1" applyAlignment="1">
      <alignment vertical="top"/>
    </xf>
    <xf numFmtId="0" fontId="3" fillId="0" borderId="0" xfId="0" applyFont="1" applyAlignment="1">
      <alignment vertical="top"/>
    </xf>
    <xf numFmtId="0" fontId="3" fillId="0" borderId="0" xfId="0" applyFont="1" applyAlignment="1">
      <alignment vertical="top" wrapText="1"/>
    </xf>
    <xf numFmtId="0" fontId="11" fillId="0" borderId="0" xfId="0" applyFont="1"/>
    <xf numFmtId="164" fontId="4" fillId="0" borderId="0" xfId="0" applyNumberFormat="1" applyFont="1" applyFill="1"/>
  </cellXfs>
  <cellStyles count="3">
    <cellStyle name="Hyperlink" xfId="2" builtinId="8"/>
    <cellStyle name="Normal" xfId="0" builtinId="0"/>
    <cellStyle name="Percent" xfId="1" builtinId="5"/>
  </cellStyles>
  <dxfs count="448">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
      <font>
        <b/>
        <i val="0"/>
      </font>
      <fill>
        <patternFill>
          <bgColor rgb="FFFF00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2"/>
  <sheetViews>
    <sheetView showGridLines="0" tabSelected="1" zoomScale="85" zoomScaleNormal="85" zoomScaleSheetLayoutView="100" workbookViewId="0">
      <selection activeCell="D31" sqref="D31"/>
    </sheetView>
  </sheetViews>
  <sheetFormatPr defaultColWidth="9.140625" defaultRowHeight="12" x14ac:dyDescent="0.2"/>
  <cols>
    <col min="1" max="1" width="14.5703125" style="18" bestFit="1" customWidth="1"/>
    <col min="2" max="2" width="7" style="18" bestFit="1" customWidth="1"/>
    <col min="3" max="3" width="23.7109375" style="18" bestFit="1" customWidth="1"/>
    <col min="4" max="4" width="26.7109375" style="18" bestFit="1" customWidth="1"/>
    <col min="5" max="5" width="8.5703125" style="18" bestFit="1" customWidth="1"/>
    <col min="6" max="6" width="9.5703125" style="18" bestFit="1" customWidth="1"/>
    <col min="7" max="7" width="9.140625" style="18"/>
    <col min="8" max="8" width="3.7109375" style="18" bestFit="1" customWidth="1"/>
    <col min="9" max="9" width="9.140625" style="18"/>
    <col min="10" max="10" width="3.28515625" style="18" customWidth="1"/>
    <col min="11" max="11" width="9.140625" style="18"/>
    <col min="12" max="12" width="61.5703125" style="18" bestFit="1" customWidth="1"/>
    <col min="13" max="16384" width="9.140625" style="18"/>
  </cols>
  <sheetData>
    <row r="1" spans="1:12" ht="93.2" customHeight="1" x14ac:dyDescent="0.2">
      <c r="A1" s="47" t="str">
        <f>"Table" &amp; B3&amp;"[a-m] Small tuna species standard SCRS catalogues on statistics (Task 1 and Task 2) of the major ICCAT small tuna species by stock/area, major fishery (flag/gear combinations ranked by order of importance) and year (1993 to 2022)."&amp;"Only the most important fisheries (representing about 90 to 95 % of Task 1 total catch) are shown." &amp; CHAR(13)&amp;
"For each data series, Task 1 (DSet= 't1', in tonnes) is visualised against its equivalent Task 2 availability (DSet= 't2') scheme. "&amp; "The Task 2 colour scheme, has a concatenation of characters ('a'= T2CE exists; 'b'= T2SZ exists; 'c'= CAS exists) that represents the Task 2 data availability in the ICCAT-DB. See the legend for the colour scheme pattern definitions."</f>
        <v>TableA5-[a-m] Small tuna species standard SCRS catalogues on statistics (Task 1 and Task 2) of the major ICCAT small tuna species by stock/area, major fishery (flag/gear combinations ranked by order of importance) and year (1993 to 2022).Only the most important fisheries (representing about 90 to 95 % of Task 1 total catch) are shown._x000D_For each data series, Task 1 (DSet= 't1', in tonnes) is visualised against its equivalent Task 2 availability (DSet= 't2') scheme. The Task 2 colour scheme, has a concatenation of characters ('a'= T2CE exists; 'b'= T2SZ exists; 'c'= CAS exists) that represents the Task 2 data availability in the ICCAT-DB. See the legend for the colour scheme pattern definitions.</v>
      </c>
      <c r="B1" s="47"/>
      <c r="C1" s="47"/>
      <c r="D1" s="47"/>
      <c r="E1" s="47"/>
      <c r="F1" s="47"/>
      <c r="G1" s="47"/>
      <c r="H1" s="47"/>
      <c r="I1" s="47"/>
    </row>
    <row r="2" spans="1:12" x14ac:dyDescent="0.2">
      <c r="A2" s="19"/>
      <c r="B2" s="19"/>
      <c r="C2" s="19"/>
      <c r="D2" s="19"/>
      <c r="E2" s="19"/>
      <c r="F2" s="19"/>
      <c r="G2" s="19"/>
      <c r="H2" s="19"/>
      <c r="I2" s="19"/>
    </row>
    <row r="3" spans="1:12" x14ac:dyDescent="0.2">
      <c r="A3" s="18" t="s">
        <v>107</v>
      </c>
      <c r="B3" s="20" t="s">
        <v>135</v>
      </c>
      <c r="F3" s="55" t="s">
        <v>171</v>
      </c>
    </row>
    <row r="4" spans="1:12" x14ac:dyDescent="0.2">
      <c r="L4" s="34" t="s">
        <v>127</v>
      </c>
    </row>
    <row r="5" spans="1:12" ht="36" x14ac:dyDescent="0.2">
      <c r="A5" s="30" t="s">
        <v>107</v>
      </c>
      <c r="B5" s="30" t="s">
        <v>0</v>
      </c>
      <c r="C5" s="30" t="s">
        <v>108</v>
      </c>
      <c r="D5" s="31" t="s">
        <v>170</v>
      </c>
      <c r="E5" s="30" t="s">
        <v>109</v>
      </c>
      <c r="F5" s="30" t="s">
        <v>110</v>
      </c>
      <c r="H5" s="48" t="s">
        <v>111</v>
      </c>
      <c r="I5" s="49"/>
    </row>
    <row r="6" spans="1:12" ht="15" x14ac:dyDescent="0.25">
      <c r="A6" s="18" t="str">
        <f t="shared" ref="A6" si="0">$B$3&amp;"a"</f>
        <v>A5-a</v>
      </c>
      <c r="B6" s="39" t="s">
        <v>81</v>
      </c>
      <c r="C6" s="18" t="s">
        <v>112</v>
      </c>
      <c r="D6" s="22">
        <v>2.0144331340832742</v>
      </c>
      <c r="E6" s="18">
        <v>9</v>
      </c>
      <c r="F6" s="18" t="s">
        <v>116</v>
      </c>
      <c r="L6" s="34" t="str">
        <f t="shared" ref="L6:L22" si="1">"Table "&amp; A6&amp; " SCRS catalogue: "&amp;B6&amp;"["&amp;F6&amp;"] ("&amp;C6&amp;")"</f>
        <v>Table A5-a SCRS catalogue: BLF[AT] (Thunnus atlanticus)</v>
      </c>
    </row>
    <row r="7" spans="1:12" ht="15" x14ac:dyDescent="0.25">
      <c r="A7" s="18" t="str">
        <f>$B$3&amp;"b"</f>
        <v>A5-b</v>
      </c>
      <c r="B7" s="39" t="s">
        <v>79</v>
      </c>
      <c r="C7" s="18" t="s">
        <v>113</v>
      </c>
      <c r="D7" s="22">
        <v>4.5807637606084919</v>
      </c>
      <c r="E7" s="18">
        <v>7</v>
      </c>
      <c r="F7" s="18" t="s">
        <v>116</v>
      </c>
      <c r="H7" s="24" t="s">
        <v>13</v>
      </c>
      <c r="I7" s="24" t="s">
        <v>37</v>
      </c>
      <c r="L7" s="34" t="str">
        <f t="shared" si="1"/>
        <v>Table A5-b SCRS catalogue: BLT[AT] (Auxis rochei)</v>
      </c>
    </row>
    <row r="8" spans="1:12" ht="15" x14ac:dyDescent="0.25">
      <c r="A8" s="18" t="str">
        <f>$B$3&amp;"c"</f>
        <v>A5-c</v>
      </c>
      <c r="B8" s="39" t="s">
        <v>79</v>
      </c>
      <c r="C8" s="18" t="s">
        <v>113</v>
      </c>
      <c r="F8" s="18" t="s">
        <v>114</v>
      </c>
      <c r="H8" s="24" t="s">
        <v>12</v>
      </c>
      <c r="I8" s="24" t="s">
        <v>38</v>
      </c>
      <c r="L8" s="34" t="str">
        <f t="shared" si="1"/>
        <v>Table A5-c SCRS catalogue: BLT[MD] (Auxis rochei)</v>
      </c>
    </row>
    <row r="9" spans="1:12" ht="15" x14ac:dyDescent="0.25">
      <c r="A9" s="18" t="str">
        <f>$B$3&amp;"d"</f>
        <v>A5-d</v>
      </c>
      <c r="B9" s="39" t="s">
        <v>51</v>
      </c>
      <c r="C9" s="18" t="s">
        <v>115</v>
      </c>
      <c r="D9" s="22">
        <v>33.826898652702909</v>
      </c>
      <c r="E9" s="18">
        <v>1</v>
      </c>
      <c r="F9" s="18" t="s">
        <v>116</v>
      </c>
      <c r="H9" s="24" t="s">
        <v>30</v>
      </c>
      <c r="I9" s="24" t="s">
        <v>41</v>
      </c>
      <c r="L9" s="34" t="str">
        <f t="shared" si="1"/>
        <v>Table A5-d SCRS catalogue: BON[AT] (Sarda sarda)</v>
      </c>
    </row>
    <row r="10" spans="1:12" ht="15" x14ac:dyDescent="0.25">
      <c r="A10" s="18" t="str">
        <f>$B$3&amp;"e"</f>
        <v>A5-e</v>
      </c>
      <c r="B10" s="39" t="s">
        <v>51</v>
      </c>
      <c r="C10" s="18" t="s">
        <v>115</v>
      </c>
      <c r="F10" s="18" t="s">
        <v>114</v>
      </c>
      <c r="L10" s="34" t="str">
        <f t="shared" si="1"/>
        <v>Table A5-e SCRS catalogue: BON[MD] (Sarda sarda)</v>
      </c>
    </row>
    <row r="11" spans="1:12" ht="15" x14ac:dyDescent="0.25">
      <c r="A11" s="18" t="str">
        <f>$B$3&amp;"f"</f>
        <v>A5-f</v>
      </c>
      <c r="B11" s="39" t="s">
        <v>129</v>
      </c>
      <c r="C11" s="18" t="s">
        <v>130</v>
      </c>
      <c r="D11" s="22">
        <v>0.78605159722870754</v>
      </c>
      <c r="E11" s="18">
        <v>11</v>
      </c>
      <c r="F11" s="18" t="s">
        <v>116</v>
      </c>
      <c r="L11" s="34" t="str">
        <f t="shared" si="1"/>
        <v>Table A5-f SCRS catalogue: BOP[AT] (Orcynopsis unicolor)</v>
      </c>
    </row>
    <row r="12" spans="1:12" ht="15" x14ac:dyDescent="0.25">
      <c r="A12" s="18" t="str">
        <f>$B$3&amp;"g"</f>
        <v>A5-g</v>
      </c>
      <c r="B12" s="39" t="s">
        <v>129</v>
      </c>
      <c r="C12" s="18" t="s">
        <v>130</v>
      </c>
      <c r="F12" s="18" t="s">
        <v>114</v>
      </c>
      <c r="H12" s="25">
        <v>-1</v>
      </c>
      <c r="I12" s="26" t="s">
        <v>42</v>
      </c>
      <c r="L12" s="34" t="str">
        <f t="shared" si="1"/>
        <v>Table A5-g SCRS catalogue: BOP[MD] (Orcynopsis unicolor)</v>
      </c>
    </row>
    <row r="13" spans="1:12" ht="15" x14ac:dyDescent="0.25">
      <c r="A13" s="18" t="str">
        <f>$B$3&amp;"h"</f>
        <v>A5-h</v>
      </c>
      <c r="B13" s="39" t="s">
        <v>117</v>
      </c>
      <c r="C13" s="18" t="s">
        <v>118</v>
      </c>
      <c r="D13" s="22">
        <v>4.6856094559679198</v>
      </c>
      <c r="E13" s="18">
        <v>6</v>
      </c>
      <c r="F13" s="18" t="s">
        <v>116</v>
      </c>
      <c r="H13" s="21" t="s">
        <v>13</v>
      </c>
      <c r="I13" s="27" t="s">
        <v>43</v>
      </c>
      <c r="L13" s="34" t="str">
        <f t="shared" si="1"/>
        <v>Table A5-h SCRS catalogue: BRS[AT] (Scomberomorus brasiliensis)</v>
      </c>
    </row>
    <row r="14" spans="1:12" ht="15" x14ac:dyDescent="0.25">
      <c r="A14" s="18" t="str">
        <f>$B$3&amp;"i"</f>
        <v>A5-i</v>
      </c>
      <c r="B14" s="39" t="s">
        <v>131</v>
      </c>
      <c r="C14" s="18" t="s">
        <v>132</v>
      </c>
      <c r="D14" s="22">
        <v>0.35552384299541784</v>
      </c>
      <c r="E14" s="18">
        <v>13</v>
      </c>
      <c r="F14" s="18" t="s">
        <v>116</v>
      </c>
      <c r="H14" s="21" t="s">
        <v>12</v>
      </c>
      <c r="I14" s="27" t="s">
        <v>44</v>
      </c>
      <c r="L14" s="34" t="str">
        <f t="shared" si="1"/>
        <v>Table A5-i SCRS catalogue: CER[AT] (Scomberomorus regalis)</v>
      </c>
    </row>
    <row r="15" spans="1:12" ht="15" x14ac:dyDescent="0.25">
      <c r="A15" s="18" t="str">
        <f>$B$3&amp;"j"</f>
        <v>A5-j</v>
      </c>
      <c r="B15" s="39" t="s">
        <v>163</v>
      </c>
      <c r="C15" s="18" t="s">
        <v>164</v>
      </c>
      <c r="D15" s="22">
        <v>0.6635712330465332</v>
      </c>
      <c r="E15" s="18">
        <v>12</v>
      </c>
      <c r="F15" s="18" t="s">
        <v>114</v>
      </c>
      <c r="H15" s="21" t="s">
        <v>30</v>
      </c>
      <c r="I15" s="27" t="s">
        <v>45</v>
      </c>
      <c r="L15" s="34" t="str">
        <f t="shared" si="1"/>
        <v>Table A5-j SCRS catalogue: COM[MD] (Scomberomorus commerson)</v>
      </c>
    </row>
    <row r="16" spans="1:12" ht="15" x14ac:dyDescent="0.25">
      <c r="A16" s="18" t="str">
        <f>$B$3&amp;"k"</f>
        <v>A5-k</v>
      </c>
      <c r="B16" s="39" t="s">
        <v>86</v>
      </c>
      <c r="C16" s="18" t="s">
        <v>119</v>
      </c>
      <c r="D16" s="56">
        <v>12.699224222907297</v>
      </c>
      <c r="E16" s="18">
        <v>3</v>
      </c>
      <c r="F16" s="18" t="s">
        <v>116</v>
      </c>
      <c r="H16" s="21" t="s">
        <v>19</v>
      </c>
      <c r="I16" s="27" t="s">
        <v>128</v>
      </c>
      <c r="L16" s="34" t="str">
        <f t="shared" si="1"/>
        <v>Table A5-k SCRS catalogue: FRI[AT] (Auxis thazard)</v>
      </c>
    </row>
    <row r="17" spans="1:12" ht="15" x14ac:dyDescent="0.25">
      <c r="A17" s="18" t="str">
        <f>$B$3&amp;"l"</f>
        <v>A5-l</v>
      </c>
      <c r="B17" s="39" t="s">
        <v>92</v>
      </c>
      <c r="C17" s="18" t="s">
        <v>120</v>
      </c>
      <c r="D17" s="56">
        <v>10.837918862972112</v>
      </c>
      <c r="E17" s="18">
        <v>5</v>
      </c>
      <c r="F17" s="18" t="s">
        <v>116</v>
      </c>
      <c r="H17" s="21" t="s">
        <v>14</v>
      </c>
      <c r="I17" s="27" t="s">
        <v>46</v>
      </c>
      <c r="L17" s="34" t="str">
        <f t="shared" si="1"/>
        <v>Table A5-l SCRS catalogue: KGM[AT] (Scomberomorus cavalla)</v>
      </c>
    </row>
    <row r="18" spans="1:12" ht="15" x14ac:dyDescent="0.25">
      <c r="A18" s="18" t="str">
        <f>$B$3&amp;"m"</f>
        <v>A5-m</v>
      </c>
      <c r="B18" s="39" t="s">
        <v>96</v>
      </c>
      <c r="C18" s="18" t="s">
        <v>121</v>
      </c>
      <c r="D18" s="22">
        <v>14.475614864079139</v>
      </c>
      <c r="E18" s="18">
        <v>2</v>
      </c>
      <c r="F18" s="18" t="s">
        <v>116</v>
      </c>
      <c r="H18" s="21" t="s">
        <v>47</v>
      </c>
      <c r="I18" s="27" t="s">
        <v>48</v>
      </c>
      <c r="L18" s="34" t="str">
        <f t="shared" si="1"/>
        <v>Table A5-m SCRS catalogue: LTA[AT] (Euthynnus alletteratus)</v>
      </c>
    </row>
    <row r="19" spans="1:12" ht="15" x14ac:dyDescent="0.25">
      <c r="A19" s="18" t="str">
        <f>$B$3&amp;"n"</f>
        <v>A5-n</v>
      </c>
      <c r="B19" s="39" t="s">
        <v>96</v>
      </c>
      <c r="C19" s="18" t="s">
        <v>121</v>
      </c>
      <c r="F19" s="18" t="s">
        <v>114</v>
      </c>
      <c r="H19" s="28" t="s">
        <v>49</v>
      </c>
      <c r="I19" s="29" t="s">
        <v>50</v>
      </c>
      <c r="L19" s="34" t="str">
        <f t="shared" si="1"/>
        <v>Table A5-n SCRS catalogue: LTA[MD] (Euthynnus alletteratus)</v>
      </c>
    </row>
    <row r="20" spans="1:12" ht="15" x14ac:dyDescent="0.25">
      <c r="A20" s="18" t="str">
        <f>$B$3&amp;"o"</f>
        <v>A5-o</v>
      </c>
      <c r="B20" s="39" t="s">
        <v>102</v>
      </c>
      <c r="C20" s="18" t="s">
        <v>122</v>
      </c>
      <c r="D20" s="22">
        <v>1.9223452862719197</v>
      </c>
      <c r="E20" s="18">
        <v>10</v>
      </c>
      <c r="F20" s="18" t="s">
        <v>116</v>
      </c>
      <c r="L20" s="34" t="str">
        <f t="shared" si="1"/>
        <v>Table A5-o SCRS catalogue: MAW[AT] (Scomberomorus tritor)</v>
      </c>
    </row>
    <row r="21" spans="1:12" ht="15" x14ac:dyDescent="0.25">
      <c r="A21" s="18" t="str">
        <f>$B$3&amp;"p"</f>
        <v>A5-p</v>
      </c>
      <c r="B21" s="39" t="s">
        <v>103</v>
      </c>
      <c r="C21" s="18" t="s">
        <v>123</v>
      </c>
      <c r="D21" s="22">
        <v>11.130755559793561</v>
      </c>
      <c r="E21" s="18">
        <v>4</v>
      </c>
      <c r="F21" s="18" t="s">
        <v>116</v>
      </c>
      <c r="L21" s="34" t="str">
        <f t="shared" si="1"/>
        <v>Table A5-p SCRS catalogue: SSM[AT] (Scomberomorus maculatus)</v>
      </c>
    </row>
    <row r="22" spans="1:12" ht="15" x14ac:dyDescent="0.25">
      <c r="A22" s="18" t="str">
        <f>$B$3&amp;"q"</f>
        <v>A5-q</v>
      </c>
      <c r="B22" s="39" t="s">
        <v>104</v>
      </c>
      <c r="C22" s="18" t="s">
        <v>124</v>
      </c>
      <c r="D22" s="22">
        <v>2.0939524112982406</v>
      </c>
      <c r="E22" s="18">
        <v>8</v>
      </c>
      <c r="F22" s="18" t="s">
        <v>116</v>
      </c>
      <c r="L22" s="34" t="str">
        <f t="shared" si="1"/>
        <v>Table A5-q SCRS catalogue: WAH[AT] (Acanthocybium solandri)</v>
      </c>
    </row>
    <row r="23" spans="1:12" x14ac:dyDescent="0.2">
      <c r="D23" s="22"/>
      <c r="E23" s="23"/>
      <c r="L23" s="34"/>
    </row>
    <row r="24" spans="1:12" x14ac:dyDescent="0.2">
      <c r="D24" s="22"/>
      <c r="E24" s="23"/>
      <c r="L24" s="34"/>
    </row>
    <row r="25" spans="1:12" x14ac:dyDescent="0.2">
      <c r="D25" s="22"/>
      <c r="E25" s="23"/>
      <c r="L25" s="34"/>
    </row>
    <row r="26" spans="1:12" x14ac:dyDescent="0.2">
      <c r="D26" s="22"/>
      <c r="E26" s="23"/>
      <c r="L26" s="34"/>
    </row>
    <row r="27" spans="1:12" x14ac:dyDescent="0.2">
      <c r="D27" s="35"/>
      <c r="E27" s="23"/>
      <c r="L27" s="34"/>
    </row>
    <row r="28" spans="1:12" x14ac:dyDescent="0.2">
      <c r="D28" s="22"/>
      <c r="E28" s="23"/>
      <c r="L28" s="34"/>
    </row>
    <row r="29" spans="1:12" x14ac:dyDescent="0.2">
      <c r="D29" s="22"/>
      <c r="E29" s="23"/>
      <c r="L29" s="34"/>
    </row>
    <row r="30" spans="1:12" x14ac:dyDescent="0.2">
      <c r="D30" s="22"/>
      <c r="E30" s="23"/>
      <c r="L30" s="34"/>
    </row>
    <row r="31" spans="1:12" x14ac:dyDescent="0.2">
      <c r="D31" s="22"/>
      <c r="L31" s="34"/>
    </row>
    <row r="32" spans="1:12" x14ac:dyDescent="0.2">
      <c r="D32" s="22"/>
      <c r="L32" s="34"/>
    </row>
  </sheetData>
  <mergeCells count="2">
    <mergeCell ref="A1:I1"/>
    <mergeCell ref="H5:I5"/>
  </mergeCells>
  <conditionalFormatting sqref="H12:H19">
    <cfRule type="cellIs" dxfId="417" priority="1" operator="equal">
      <formula>-1</formula>
    </cfRule>
    <cfRule type="cellIs" dxfId="416" priority="2" operator="equal">
      <formula>"a"</formula>
    </cfRule>
    <cfRule type="cellIs" dxfId="415" priority="3" operator="equal">
      <formula>"b"</formula>
    </cfRule>
    <cfRule type="cellIs" dxfId="414" priority="4" operator="equal">
      <formula>"c"</formula>
    </cfRule>
    <cfRule type="cellIs" dxfId="413" priority="5" operator="equal">
      <formula>"bc"</formula>
    </cfRule>
    <cfRule type="cellIs" dxfId="412" priority="6" operator="equal">
      <formula>"ab"</formula>
    </cfRule>
    <cfRule type="cellIs" dxfId="411" priority="7" operator="equal">
      <formula>"ac"</formula>
    </cfRule>
    <cfRule type="cellIs" dxfId="410" priority="8" operator="equal">
      <formula>"abc"</formula>
    </cfRule>
  </conditionalFormatting>
  <hyperlinks>
    <hyperlink ref="B6" location="'BLF-AT'!Print_Area" display="BLF" xr:uid="{B7CA78BF-141E-4551-9462-1A3350741489}"/>
    <hyperlink ref="B7" location="'BLT-AT'!Print_Area" display="BLT" xr:uid="{7279130E-1653-498E-97CD-AB07B4B60450}"/>
    <hyperlink ref="B9" location="'BON-AT'!A1" display="BON" xr:uid="{84122FEA-D891-45C8-A323-F42F8D6B41CA}"/>
    <hyperlink ref="B10" location="'BON-MD'!A1" display="BON" xr:uid="{A730D064-7C33-4DC0-B7D6-FCE2F3053D08}"/>
    <hyperlink ref="B13" location="'BRS-AT'!Print_Area" display="BRS" xr:uid="{9AAF17AB-1D50-47B9-922A-06D0AF70088C}"/>
    <hyperlink ref="B16" location="'FRI-AT'!Print_Area" display="FRI" xr:uid="{5A0CC5C0-E51A-4992-A369-75DAB12D03B5}"/>
    <hyperlink ref="B17" location="'KGM-AT'!Print_Area" display="KGM" xr:uid="{3E6F55E7-0AD9-4E64-A680-E475FC282335}"/>
    <hyperlink ref="B18" location="'LTA-AT'!Print_Area" display="LTA" xr:uid="{8DF00018-4135-49F7-BE22-5079472C05E3}"/>
    <hyperlink ref="B19" location="'LTA-MD'!Print_Area" display="LTA" xr:uid="{A7ABFE53-2C6B-4CD3-8EA6-5A328F2D0561}"/>
    <hyperlink ref="B20" location="'MAW-AT'!Print_Area" display="MAW" xr:uid="{CC285636-D3F2-41AA-B390-3BB99B716866}"/>
    <hyperlink ref="B21" location="'SSM-AT'!Print_Area" display="SSM" xr:uid="{C4A13476-D5B0-4F43-A30A-CE71A6AB707E}"/>
    <hyperlink ref="B15" location="'COM-MD'!Print_Area" display="COM" xr:uid="{FCE9D665-A8F6-4A84-BBCF-9189417B3994}"/>
    <hyperlink ref="B22" location="'WAH-AT'!Print_Area" display="WAH" xr:uid="{0A03A909-A996-4A0E-AD55-DBA80DB67874}"/>
    <hyperlink ref="B8" location="'BLT-MD'!Print_Area" display="BLT" xr:uid="{0847BE4A-EEDA-4564-9FEF-278DBC498B2C}"/>
    <hyperlink ref="B11" location="'BOP-AT'!Print_Area" display="BOP" xr:uid="{EEF233E0-FC8C-4CA4-BE43-9577C5ED4CF1}"/>
    <hyperlink ref="B12" location="'BOP-MD'!Print_Area" display="BOP" xr:uid="{952F4711-0CD9-4C62-83F0-16A070C293AA}"/>
    <hyperlink ref="B14" location="'CER-AT'!Print_Area" display="CER" xr:uid="{2110E736-F75F-4C65-AA52-AA22276AA2E0}"/>
  </hyperlinks>
  <pageMargins left="0.7" right="0.7" top="0.75" bottom="0.75" header="0.3" footer="0.3"/>
  <pageSetup paperSize="9" scale="7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37903-E907-4813-AA69-D51E143C8B0C}">
  <dimension ref="A1:AP39"/>
  <sheetViews>
    <sheetView showGridLines="0" view="pageBreakPreview" zoomScaleNormal="100" zoomScaleSheetLayoutView="100" workbookViewId="0">
      <selection activeCell="AI17" sqref="AI17"/>
    </sheetView>
  </sheetViews>
  <sheetFormatPr defaultColWidth="9.140625" defaultRowHeight="11.25" x14ac:dyDescent="0.2"/>
  <cols>
    <col min="1" max="1" width="6.7109375" style="3" bestFit="1" customWidth="1"/>
    <col min="2" max="2" width="5.28515625" style="3" bestFit="1" customWidth="1"/>
    <col min="3" max="3" width="5.7109375" style="3" bestFit="1" customWidth="1"/>
    <col min="4" max="4" width="20" style="3" bestFit="1" customWidth="1"/>
    <col min="5" max="5" width="7" style="38" bestFit="1" customWidth="1"/>
    <col min="6" max="6" width="4.7109375" style="3" bestFit="1" customWidth="1"/>
    <col min="7" max="36" width="5.7109375" style="3" customWidth="1"/>
    <col min="37" max="37" width="5" style="12" bestFit="1" customWidth="1"/>
    <col min="38" max="38" width="1.7109375" style="3" customWidth="1"/>
    <col min="39" max="39" width="4" style="4" bestFit="1" customWidth="1"/>
    <col min="40" max="40" width="5.42578125" style="4" bestFit="1" customWidth="1"/>
    <col min="41" max="41" width="3" style="3" customWidth="1"/>
    <col min="42" max="42" width="8.28515625" style="3" bestFit="1" customWidth="1"/>
    <col min="43" max="16384" width="9.140625" style="3"/>
  </cols>
  <sheetData>
    <row r="1" spans="1:42" x14ac:dyDescent="0.2">
      <c r="A1" s="54" t="str">
        <f>+'catSMT-app'!L14</f>
        <v>Table A5-i SCRS catalogue: CER[AT] (Scomberomorus regalis)</v>
      </c>
      <c r="B1" s="54"/>
      <c r="C1" s="54"/>
      <c r="D1" s="54"/>
      <c r="E1" s="54"/>
      <c r="F1" s="54"/>
      <c r="G1" s="54"/>
      <c r="H1" s="54"/>
      <c r="I1" s="54"/>
      <c r="J1" s="54"/>
      <c r="K1" s="54"/>
      <c r="L1" s="54"/>
    </row>
    <row r="2" spans="1:42" x14ac:dyDescent="0.2">
      <c r="AP2" s="3" t="str">
        <f>IF((SUM(G3:AJ3)=AP3),"Ok","Check functions")</f>
        <v>Ok</v>
      </c>
    </row>
    <row r="3" spans="1:42" x14ac:dyDescent="0.2">
      <c r="E3" s="50" t="s">
        <v>36</v>
      </c>
      <c r="F3" s="51"/>
      <c r="G3" s="6">
        <f>SUMIF(G6:G38,"&gt;0")</f>
        <v>450.2</v>
      </c>
      <c r="H3" s="6">
        <f t="shared" ref="H3:AJ3" si="0">SUMIF(H6:H38,"&gt;0")</f>
        <v>490.2</v>
      </c>
      <c r="I3" s="6">
        <f t="shared" si="0"/>
        <v>429</v>
      </c>
      <c r="J3" s="6">
        <f t="shared" si="0"/>
        <v>280.2</v>
      </c>
      <c r="K3" s="6">
        <f t="shared" si="0"/>
        <v>251.1</v>
      </c>
      <c r="L3" s="6">
        <f t="shared" si="0"/>
        <v>250.6</v>
      </c>
      <c r="M3" s="6">
        <f t="shared" si="0"/>
        <v>1</v>
      </c>
      <c r="N3" s="6">
        <f t="shared" si="0"/>
        <v>4.1000000000000005</v>
      </c>
      <c r="O3" s="6">
        <f t="shared" si="0"/>
        <v>5.8100000000000005</v>
      </c>
      <c r="P3" s="6">
        <f t="shared" si="0"/>
        <v>0.8</v>
      </c>
      <c r="Q3" s="6">
        <f t="shared" si="0"/>
        <v>1.905</v>
      </c>
      <c r="R3" s="6">
        <f t="shared" si="0"/>
        <v>0.67400000000000004</v>
      </c>
      <c r="S3" s="6">
        <f t="shared" si="0"/>
        <v>0.57100000000000006</v>
      </c>
      <c r="T3" s="6">
        <f t="shared" si="0"/>
        <v>1.026</v>
      </c>
      <c r="U3" s="6">
        <f t="shared" si="0"/>
        <v>0.43</v>
      </c>
      <c r="V3" s="6">
        <f t="shared" si="0"/>
        <v>6.4000000000000001E-2</v>
      </c>
      <c r="W3" s="6">
        <f t="shared" si="0"/>
        <v>0.36400000000000005</v>
      </c>
      <c r="X3" s="6">
        <f t="shared" si="0"/>
        <v>0.20100000000000001</v>
      </c>
      <c r="Y3" s="6">
        <f t="shared" si="0"/>
        <v>1.6099999999999999</v>
      </c>
      <c r="Z3" s="6">
        <f t="shared" si="0"/>
        <v>7.2999999999999995E-2</v>
      </c>
      <c r="AA3" s="6">
        <f t="shared" si="0"/>
        <v>0.308</v>
      </c>
      <c r="AB3" s="6">
        <f t="shared" si="0"/>
        <v>0.90300000000000014</v>
      </c>
      <c r="AC3" s="6">
        <f t="shared" si="0"/>
        <v>0.96799999999999997</v>
      </c>
      <c r="AD3" s="6">
        <f t="shared" si="0"/>
        <v>0.44000000000000006</v>
      </c>
      <c r="AE3" s="6">
        <f t="shared" si="0"/>
        <v>0.61499999999999999</v>
      </c>
      <c r="AF3" s="6">
        <f t="shared" si="0"/>
        <v>0.57600000000000007</v>
      </c>
      <c r="AG3" s="6">
        <f t="shared" si="0"/>
        <v>0.84299999999999997</v>
      </c>
      <c r="AH3" s="6">
        <f t="shared" si="0"/>
        <v>0.2</v>
      </c>
      <c r="AI3" s="6">
        <f t="shared" si="0"/>
        <v>0.105</v>
      </c>
      <c r="AJ3" s="44">
        <f t="shared" si="0"/>
        <v>0.11600000000000001</v>
      </c>
      <c r="AP3" s="5">
        <f>SUM(AP6:AP38)</f>
        <v>2175.0020000000013</v>
      </c>
    </row>
    <row r="4" spans="1:42" x14ac:dyDescent="0.2">
      <c r="A4" s="43" t="s">
        <v>168</v>
      </c>
      <c r="B4" s="43">
        <v>0</v>
      </c>
    </row>
    <row r="5" spans="1:42" ht="12" x14ac:dyDescent="0.2">
      <c r="A5" s="40" t="s">
        <v>0</v>
      </c>
      <c r="B5" s="40" t="s">
        <v>1</v>
      </c>
      <c r="C5" s="41" t="s">
        <v>2</v>
      </c>
      <c r="D5" s="41" t="s">
        <v>3</v>
      </c>
      <c r="E5" s="41" t="s">
        <v>4</v>
      </c>
      <c r="F5" s="41" t="s">
        <v>5</v>
      </c>
      <c r="G5" s="42">
        <v>1993</v>
      </c>
      <c r="H5" s="42">
        <v>1994</v>
      </c>
      <c r="I5" s="42">
        <v>1995</v>
      </c>
      <c r="J5" s="42">
        <v>1996</v>
      </c>
      <c r="K5" s="42">
        <v>1997</v>
      </c>
      <c r="L5" s="42">
        <v>1998</v>
      </c>
      <c r="M5" s="42">
        <v>1999</v>
      </c>
      <c r="N5" s="42">
        <v>2000</v>
      </c>
      <c r="O5" s="42">
        <v>2001</v>
      </c>
      <c r="P5" s="42">
        <v>2002</v>
      </c>
      <c r="Q5" s="42">
        <v>2003</v>
      </c>
      <c r="R5" s="42">
        <v>2004</v>
      </c>
      <c r="S5" s="42">
        <v>2005</v>
      </c>
      <c r="T5" s="42">
        <v>2006</v>
      </c>
      <c r="U5" s="42">
        <v>2007</v>
      </c>
      <c r="V5" s="42">
        <v>2008</v>
      </c>
      <c r="W5" s="42">
        <v>2009</v>
      </c>
      <c r="X5" s="42">
        <v>2010</v>
      </c>
      <c r="Y5" s="42">
        <v>2011</v>
      </c>
      <c r="Z5" s="42">
        <v>2012</v>
      </c>
      <c r="AA5" s="42">
        <v>2013</v>
      </c>
      <c r="AB5" s="42">
        <v>2014</v>
      </c>
      <c r="AC5" s="42">
        <v>2015</v>
      </c>
      <c r="AD5" s="42">
        <v>2016</v>
      </c>
      <c r="AE5" s="42">
        <v>2017</v>
      </c>
      <c r="AF5" s="42">
        <v>2018</v>
      </c>
      <c r="AG5" s="42">
        <v>2019</v>
      </c>
      <c r="AH5" s="42">
        <v>2020</v>
      </c>
      <c r="AI5" s="42">
        <v>2021</v>
      </c>
      <c r="AJ5" s="42">
        <v>2022</v>
      </c>
      <c r="AK5" s="14" t="s">
        <v>6</v>
      </c>
      <c r="AM5" s="7" t="s">
        <v>39</v>
      </c>
      <c r="AN5" s="7" t="s">
        <v>40</v>
      </c>
      <c r="AP5" s="3" t="str">
        <f>_xlfn.CONCAT("Σ(", G5, "-", RIGHT(AJ5,2), ")")</f>
        <v>Σ(1993-22)</v>
      </c>
    </row>
    <row r="6" spans="1:42" x14ac:dyDescent="0.2">
      <c r="A6" s="3" t="s">
        <v>131</v>
      </c>
      <c r="B6" s="3" t="s">
        <v>52</v>
      </c>
      <c r="C6" s="3" t="s">
        <v>7</v>
      </c>
      <c r="D6" s="3" t="s">
        <v>137</v>
      </c>
      <c r="E6" s="38" t="s">
        <v>21</v>
      </c>
      <c r="F6" s="3" t="s">
        <v>8</v>
      </c>
      <c r="G6" s="5">
        <v>400</v>
      </c>
      <c r="H6" s="5">
        <v>400</v>
      </c>
      <c r="I6" s="5">
        <v>400</v>
      </c>
      <c r="J6" s="5">
        <v>250</v>
      </c>
      <c r="K6" s="5">
        <v>250</v>
      </c>
      <c r="L6" s="5">
        <v>250</v>
      </c>
      <c r="M6" s="5"/>
      <c r="N6" s="5"/>
      <c r="O6" s="5"/>
      <c r="P6" s="5"/>
      <c r="Q6" s="5"/>
      <c r="R6" s="5"/>
      <c r="S6" s="5"/>
      <c r="T6" s="5"/>
      <c r="U6" s="5"/>
      <c r="V6" s="5"/>
      <c r="W6" s="5"/>
      <c r="X6" s="5"/>
      <c r="Y6" s="5"/>
      <c r="Z6" s="5"/>
      <c r="AA6" s="5"/>
      <c r="AB6" s="5"/>
      <c r="AC6" s="5"/>
      <c r="AD6" s="5"/>
      <c r="AE6" s="5"/>
      <c r="AF6" s="5"/>
      <c r="AG6" s="5"/>
      <c r="AH6" s="5"/>
      <c r="AI6" s="5"/>
      <c r="AJ6" s="5"/>
      <c r="AK6" s="15">
        <v>1</v>
      </c>
      <c r="AM6" s="9">
        <f>+AP6/$AP$3</f>
        <v>0.89655089972331004</v>
      </c>
      <c r="AN6" s="10">
        <f>+AM6</f>
        <v>0.89655089972331004</v>
      </c>
      <c r="AP6" s="5">
        <f>SUM(G6:AJ6)</f>
        <v>1950</v>
      </c>
    </row>
    <row r="7" spans="1:42" ht="12" thickBot="1" x14ac:dyDescent="0.25">
      <c r="A7" s="3" t="s">
        <v>131</v>
      </c>
      <c r="B7" s="3" t="s">
        <v>52</v>
      </c>
      <c r="C7" s="3" t="s">
        <v>7</v>
      </c>
      <c r="D7" s="3" t="s">
        <v>137</v>
      </c>
      <c r="E7" s="38" t="s">
        <v>21</v>
      </c>
      <c r="F7" s="3" t="s">
        <v>9</v>
      </c>
      <c r="G7" s="8">
        <v>-1</v>
      </c>
      <c r="H7" s="8">
        <v>-1</v>
      </c>
      <c r="I7" s="8">
        <v>-1</v>
      </c>
      <c r="J7" s="8">
        <v>-1</v>
      </c>
      <c r="K7" s="8">
        <v>-1</v>
      </c>
      <c r="L7" s="8">
        <v>-1</v>
      </c>
      <c r="M7" s="8"/>
      <c r="N7" s="8"/>
      <c r="O7" s="8"/>
      <c r="P7" s="8"/>
      <c r="Q7" s="8"/>
      <c r="R7" s="8"/>
      <c r="S7" s="8"/>
      <c r="T7" s="8"/>
      <c r="U7" s="8"/>
      <c r="V7" s="8"/>
      <c r="W7" s="8"/>
      <c r="X7" s="8"/>
      <c r="Y7" s="8"/>
      <c r="Z7" s="8"/>
      <c r="AA7" s="8"/>
      <c r="AB7" s="8"/>
      <c r="AC7" s="8"/>
      <c r="AD7" s="8"/>
      <c r="AE7" s="8"/>
      <c r="AF7" s="8"/>
      <c r="AG7" s="8"/>
      <c r="AH7" s="8"/>
      <c r="AI7" s="8"/>
      <c r="AJ7" s="8"/>
      <c r="AK7" s="33">
        <v>1</v>
      </c>
    </row>
    <row r="8" spans="1:42" x14ac:dyDescent="0.2">
      <c r="A8" s="3" t="s">
        <v>131</v>
      </c>
      <c r="B8" s="3" t="s">
        <v>52</v>
      </c>
      <c r="C8" s="3" t="s">
        <v>17</v>
      </c>
      <c r="D8" s="3" t="s">
        <v>85</v>
      </c>
      <c r="E8" s="38" t="s">
        <v>21</v>
      </c>
      <c r="F8" s="3" t="s">
        <v>8</v>
      </c>
      <c r="G8" s="5">
        <v>50</v>
      </c>
      <c r="H8" s="5">
        <v>90</v>
      </c>
      <c r="I8" s="5">
        <v>29</v>
      </c>
      <c r="J8" s="5">
        <v>29</v>
      </c>
      <c r="K8" s="5"/>
      <c r="L8" s="5"/>
      <c r="M8" s="5"/>
      <c r="N8" s="5"/>
      <c r="O8" s="5"/>
      <c r="P8" s="5"/>
      <c r="Q8" s="5"/>
      <c r="R8" s="5"/>
      <c r="S8" s="5"/>
      <c r="T8" s="5"/>
      <c r="U8" s="5"/>
      <c r="V8" s="5"/>
      <c r="W8" s="5"/>
      <c r="X8" s="5"/>
      <c r="Y8" s="5"/>
      <c r="Z8" s="5"/>
      <c r="AA8" s="5"/>
      <c r="AB8" s="5"/>
      <c r="AC8" s="5"/>
      <c r="AD8" s="5"/>
      <c r="AE8" s="5"/>
      <c r="AF8" s="5"/>
      <c r="AG8" s="5"/>
      <c r="AH8" s="5"/>
      <c r="AI8" s="5"/>
      <c r="AJ8" s="5"/>
      <c r="AK8" s="12">
        <v>2</v>
      </c>
      <c r="AM8" s="9">
        <f>+AP8/$AP$3</f>
        <v>9.1034399048828402E-2</v>
      </c>
      <c r="AN8" s="10">
        <f>+AN6+AM8</f>
        <v>0.98758529877213841</v>
      </c>
      <c r="AP8" s="5">
        <f>SUM(G8:AJ8)</f>
        <v>198</v>
      </c>
    </row>
    <row r="9" spans="1:42" x14ac:dyDescent="0.2">
      <c r="A9" s="3" t="s">
        <v>131</v>
      </c>
      <c r="B9" s="3" t="s">
        <v>52</v>
      </c>
      <c r="C9" s="3" t="s">
        <v>17</v>
      </c>
      <c r="D9" s="3" t="s">
        <v>85</v>
      </c>
      <c r="E9" s="38" t="s">
        <v>21</v>
      </c>
      <c r="F9" s="3" t="s">
        <v>9</v>
      </c>
      <c r="G9" s="8">
        <v>-1</v>
      </c>
      <c r="H9" s="8">
        <v>-1</v>
      </c>
      <c r="I9" s="8">
        <v>-1</v>
      </c>
      <c r="J9" s="8">
        <v>-1</v>
      </c>
      <c r="K9" s="8"/>
      <c r="L9" s="8"/>
      <c r="M9" s="8"/>
      <c r="N9" s="8"/>
      <c r="O9" s="8"/>
      <c r="P9" s="8"/>
      <c r="Q9" s="8"/>
      <c r="R9" s="8"/>
      <c r="S9" s="8"/>
      <c r="T9" s="8"/>
      <c r="U9" s="8"/>
      <c r="V9" s="8"/>
      <c r="W9" s="8"/>
      <c r="X9" s="8"/>
      <c r="Y9" s="8"/>
      <c r="Z9" s="8"/>
      <c r="AA9" s="8"/>
      <c r="AB9" s="8"/>
      <c r="AC9" s="8"/>
      <c r="AD9" s="8"/>
      <c r="AE9" s="8"/>
      <c r="AF9" s="8"/>
      <c r="AG9" s="8"/>
      <c r="AH9" s="8"/>
      <c r="AI9" s="8"/>
      <c r="AJ9" s="8"/>
      <c r="AK9" s="12">
        <v>2</v>
      </c>
    </row>
    <row r="10" spans="1:42" x14ac:dyDescent="0.2">
      <c r="A10" s="3" t="s">
        <v>131</v>
      </c>
      <c r="B10" s="3" t="s">
        <v>52</v>
      </c>
      <c r="C10" s="3" t="s">
        <v>17</v>
      </c>
      <c r="D10" s="3" t="s">
        <v>138</v>
      </c>
      <c r="E10" s="38" t="s">
        <v>27</v>
      </c>
      <c r="F10" s="3" t="s">
        <v>8</v>
      </c>
      <c r="G10" s="8"/>
      <c r="H10" s="8"/>
      <c r="I10" s="8"/>
      <c r="J10" s="8"/>
      <c r="K10" s="8"/>
      <c r="L10" s="8"/>
      <c r="M10" s="8"/>
      <c r="N10" s="8">
        <v>3.2</v>
      </c>
      <c r="O10" s="8">
        <v>5.41</v>
      </c>
      <c r="P10" s="8">
        <v>0.5</v>
      </c>
      <c r="Q10" s="8"/>
      <c r="R10" s="8"/>
      <c r="S10" s="8"/>
      <c r="T10" s="8"/>
      <c r="U10" s="8"/>
      <c r="V10" s="8"/>
      <c r="W10" s="8"/>
      <c r="X10" s="8"/>
      <c r="Y10" s="8"/>
      <c r="Z10" s="8"/>
      <c r="AA10" s="8"/>
      <c r="AB10" s="8"/>
      <c r="AC10" s="8"/>
      <c r="AD10" s="8"/>
      <c r="AE10" s="8"/>
      <c r="AF10" s="8"/>
      <c r="AG10" s="8"/>
      <c r="AH10" s="8"/>
      <c r="AI10" s="8"/>
      <c r="AJ10" s="8"/>
      <c r="AK10" s="12">
        <v>3</v>
      </c>
      <c r="AM10" s="9">
        <f>+AP10/$AP$3</f>
        <v>4.1885018956304377E-3</v>
      </c>
      <c r="AN10" s="10">
        <f>+AN8+AM10</f>
        <v>0.99177380066776888</v>
      </c>
      <c r="AP10" s="5">
        <f>SUM(G10:AJ10)</f>
        <v>9.11</v>
      </c>
    </row>
    <row r="11" spans="1:42" x14ac:dyDescent="0.2">
      <c r="A11" s="3" t="s">
        <v>131</v>
      </c>
      <c r="B11" s="3" t="s">
        <v>52</v>
      </c>
      <c r="C11" s="3" t="s">
        <v>17</v>
      </c>
      <c r="D11" s="3" t="s">
        <v>138</v>
      </c>
      <c r="E11" s="38" t="s">
        <v>27</v>
      </c>
      <c r="F11" s="3" t="s">
        <v>9</v>
      </c>
      <c r="G11" s="8"/>
      <c r="H11" s="8"/>
      <c r="I11" s="8"/>
      <c r="J11" s="8"/>
      <c r="K11" s="8"/>
      <c r="L11" s="8"/>
      <c r="M11" s="8"/>
      <c r="N11" s="8">
        <v>-1</v>
      </c>
      <c r="O11" s="8">
        <v>-1</v>
      </c>
      <c r="P11" s="8">
        <v>-1</v>
      </c>
      <c r="Q11" s="8"/>
      <c r="R11" s="8"/>
      <c r="S11" s="8"/>
      <c r="T11" s="8"/>
      <c r="U11" s="8"/>
      <c r="V11" s="8"/>
      <c r="W11" s="8"/>
      <c r="X11" s="8"/>
      <c r="Y11" s="8"/>
      <c r="Z11" s="8"/>
      <c r="AA11" s="8"/>
      <c r="AB11" s="8"/>
      <c r="AC11" s="8"/>
      <c r="AD11" s="8"/>
      <c r="AE11" s="8"/>
      <c r="AF11" s="8"/>
      <c r="AG11" s="8"/>
      <c r="AH11" s="8"/>
      <c r="AI11" s="8"/>
      <c r="AJ11" s="8"/>
      <c r="AK11" s="12">
        <v>3</v>
      </c>
    </row>
    <row r="12" spans="1:42" x14ac:dyDescent="0.2">
      <c r="A12" s="3" t="s">
        <v>131</v>
      </c>
      <c r="B12" s="3" t="s">
        <v>52</v>
      </c>
      <c r="C12" s="3" t="s">
        <v>17</v>
      </c>
      <c r="D12" s="3" t="s">
        <v>138</v>
      </c>
      <c r="E12" s="38" t="s">
        <v>22</v>
      </c>
      <c r="F12" s="3" t="s">
        <v>8</v>
      </c>
      <c r="G12" s="8"/>
      <c r="H12" s="8"/>
      <c r="I12" s="8"/>
      <c r="J12" s="8"/>
      <c r="K12" s="8"/>
      <c r="L12" s="8"/>
      <c r="M12" s="8"/>
      <c r="N12" s="8"/>
      <c r="O12" s="8"/>
      <c r="P12" s="8"/>
      <c r="Q12" s="8">
        <v>1.605</v>
      </c>
      <c r="R12" s="8">
        <v>0.27400000000000002</v>
      </c>
      <c r="S12" s="8">
        <v>0.56100000000000005</v>
      </c>
      <c r="T12" s="8">
        <v>0.20100000000000001</v>
      </c>
      <c r="U12" s="8">
        <v>0.42699999999999999</v>
      </c>
      <c r="V12" s="8"/>
      <c r="W12" s="8">
        <v>0.27900000000000003</v>
      </c>
      <c r="X12" s="8">
        <v>8.2000000000000003E-2</v>
      </c>
      <c r="Y12" s="8">
        <v>0.69599999999999995</v>
      </c>
      <c r="Z12" s="8">
        <v>7.2999999999999995E-2</v>
      </c>
      <c r="AA12" s="8">
        <v>0.26800000000000002</v>
      </c>
      <c r="AB12" s="8">
        <v>9.7000000000000003E-2</v>
      </c>
      <c r="AC12" s="8">
        <v>0.753</v>
      </c>
      <c r="AD12" s="8">
        <v>0.115</v>
      </c>
      <c r="AE12" s="8">
        <v>0.14499999999999999</v>
      </c>
      <c r="AF12" s="8"/>
      <c r="AG12" s="8">
        <v>0.69199999999999995</v>
      </c>
      <c r="AH12" s="8">
        <v>9.4E-2</v>
      </c>
      <c r="AI12" s="8">
        <v>0.105</v>
      </c>
      <c r="AJ12" s="8">
        <v>0.11600000000000001</v>
      </c>
      <c r="AK12" s="12">
        <v>4</v>
      </c>
      <c r="AM12" s="9">
        <f>+AP12/$AP$3</f>
        <v>3.0266638835274619E-3</v>
      </c>
      <c r="AN12" s="10">
        <f>+AN10+AM12</f>
        <v>0.99480046455129634</v>
      </c>
      <c r="AP12" s="5">
        <f>SUM(G12:AJ12)</f>
        <v>6.5830000000000011</v>
      </c>
    </row>
    <row r="13" spans="1:42" x14ac:dyDescent="0.2">
      <c r="A13" s="3" t="s">
        <v>131</v>
      </c>
      <c r="B13" s="3" t="s">
        <v>52</v>
      </c>
      <c r="C13" s="3" t="s">
        <v>17</v>
      </c>
      <c r="D13" s="3" t="s">
        <v>138</v>
      </c>
      <c r="E13" s="38" t="s">
        <v>22</v>
      </c>
      <c r="F13" s="3" t="s">
        <v>9</v>
      </c>
      <c r="G13" s="8"/>
      <c r="H13" s="8"/>
      <c r="I13" s="8"/>
      <c r="J13" s="8"/>
      <c r="K13" s="8"/>
      <c r="L13" s="8"/>
      <c r="M13" s="8"/>
      <c r="N13" s="8"/>
      <c r="O13" s="8"/>
      <c r="P13" s="8"/>
      <c r="Q13" s="8">
        <v>-1</v>
      </c>
      <c r="R13" s="8">
        <v>-1</v>
      </c>
      <c r="S13" s="8">
        <v>-1</v>
      </c>
      <c r="T13" s="8">
        <v>-1</v>
      </c>
      <c r="U13" s="8">
        <v>-1</v>
      </c>
      <c r="V13" s="8"/>
      <c r="W13" s="8">
        <v>-1</v>
      </c>
      <c r="X13" s="8">
        <v>-1</v>
      </c>
      <c r="Y13" s="8">
        <v>-1</v>
      </c>
      <c r="Z13" s="8">
        <v>-1</v>
      </c>
      <c r="AA13" s="8">
        <v>-1</v>
      </c>
      <c r="AB13" s="8">
        <v>-1</v>
      </c>
      <c r="AC13" s="8">
        <v>-1</v>
      </c>
      <c r="AD13" s="8">
        <v>-1</v>
      </c>
      <c r="AE13" s="8">
        <v>-1</v>
      </c>
      <c r="AF13" s="8"/>
      <c r="AG13" s="8">
        <v>-1</v>
      </c>
      <c r="AH13" s="8">
        <v>-1</v>
      </c>
      <c r="AI13" s="8">
        <v>-1</v>
      </c>
      <c r="AJ13" s="8">
        <v>-1</v>
      </c>
      <c r="AK13" s="12">
        <v>4</v>
      </c>
    </row>
    <row r="14" spans="1:42" x14ac:dyDescent="0.2">
      <c r="A14" s="3" t="s">
        <v>131</v>
      </c>
      <c r="B14" s="3" t="s">
        <v>52</v>
      </c>
      <c r="C14" s="3" t="s">
        <v>7</v>
      </c>
      <c r="D14" s="3" t="s">
        <v>140</v>
      </c>
      <c r="E14" s="38" t="s">
        <v>21</v>
      </c>
      <c r="F14" s="3" t="s">
        <v>8</v>
      </c>
      <c r="G14" s="8">
        <v>0.2</v>
      </c>
      <c r="H14" s="8">
        <v>0.2</v>
      </c>
      <c r="I14" s="8"/>
      <c r="J14" s="8">
        <v>1</v>
      </c>
      <c r="K14" s="8">
        <v>1</v>
      </c>
      <c r="L14" s="8">
        <v>0.6</v>
      </c>
      <c r="M14" s="8">
        <v>1</v>
      </c>
      <c r="N14" s="8">
        <v>0.9</v>
      </c>
      <c r="O14" s="8">
        <v>0.4</v>
      </c>
      <c r="P14" s="8"/>
      <c r="Q14" s="8"/>
      <c r="R14" s="8"/>
      <c r="S14" s="8"/>
      <c r="T14" s="8"/>
      <c r="U14" s="8"/>
      <c r="V14" s="8"/>
      <c r="W14" s="8"/>
      <c r="X14" s="8"/>
      <c r="Y14" s="8"/>
      <c r="Z14" s="8"/>
      <c r="AA14" s="8"/>
      <c r="AB14" s="8"/>
      <c r="AC14" s="8"/>
      <c r="AD14" s="8"/>
      <c r="AE14" s="8"/>
      <c r="AF14" s="8"/>
      <c r="AG14" s="8"/>
      <c r="AH14" s="8"/>
      <c r="AI14" s="8"/>
      <c r="AJ14" s="8"/>
      <c r="AK14" s="12">
        <v>5</v>
      </c>
      <c r="AM14" s="9">
        <f>+AP14/$AP$3</f>
        <v>2.4367793684787406E-3</v>
      </c>
      <c r="AN14" s="10">
        <f>+AN12+AM14</f>
        <v>0.99723724391977508</v>
      </c>
      <c r="AP14" s="5">
        <f>SUM(G14:AJ14)</f>
        <v>5.3000000000000007</v>
      </c>
    </row>
    <row r="15" spans="1:42" x14ac:dyDescent="0.2">
      <c r="A15" s="3" t="s">
        <v>131</v>
      </c>
      <c r="B15" s="3" t="s">
        <v>52</v>
      </c>
      <c r="C15" s="3" t="s">
        <v>7</v>
      </c>
      <c r="D15" s="3" t="s">
        <v>140</v>
      </c>
      <c r="E15" s="38" t="s">
        <v>21</v>
      </c>
      <c r="F15" s="3" t="s">
        <v>9</v>
      </c>
      <c r="G15" s="8">
        <v>-1</v>
      </c>
      <c r="H15" s="8">
        <v>-1</v>
      </c>
      <c r="I15" s="8"/>
      <c r="J15" s="8">
        <v>-1</v>
      </c>
      <c r="K15" s="8">
        <v>-1</v>
      </c>
      <c r="L15" s="8">
        <v>-1</v>
      </c>
      <c r="M15" s="8">
        <v>-1</v>
      </c>
      <c r="N15" s="8">
        <v>-1</v>
      </c>
      <c r="O15" s="8">
        <v>-1</v>
      </c>
      <c r="P15" s="8"/>
      <c r="Q15" s="8"/>
      <c r="R15" s="8"/>
      <c r="S15" s="8"/>
      <c r="T15" s="8"/>
      <c r="U15" s="8"/>
      <c r="V15" s="8"/>
      <c r="W15" s="8"/>
      <c r="X15" s="8"/>
      <c r="Y15" s="8"/>
      <c r="Z15" s="8"/>
      <c r="AA15" s="8"/>
      <c r="AB15" s="8"/>
      <c r="AC15" s="8"/>
      <c r="AD15" s="8"/>
      <c r="AE15" s="8"/>
      <c r="AF15" s="8"/>
      <c r="AG15" s="8"/>
      <c r="AH15" s="8"/>
      <c r="AI15" s="8"/>
      <c r="AJ15" s="8"/>
      <c r="AK15" s="12">
        <v>5</v>
      </c>
    </row>
    <row r="16" spans="1:42" x14ac:dyDescent="0.2">
      <c r="A16" s="3" t="s">
        <v>131</v>
      </c>
      <c r="B16" s="3" t="s">
        <v>52</v>
      </c>
      <c r="C16" s="3" t="s">
        <v>17</v>
      </c>
      <c r="D16" s="3" t="s">
        <v>26</v>
      </c>
      <c r="E16" s="38" t="s">
        <v>21</v>
      </c>
      <c r="F16" s="3" t="s">
        <v>8</v>
      </c>
      <c r="G16" s="8"/>
      <c r="H16" s="8"/>
      <c r="I16" s="8"/>
      <c r="J16" s="8"/>
      <c r="K16" s="8"/>
      <c r="L16" s="8"/>
      <c r="M16" s="8"/>
      <c r="N16" s="8"/>
      <c r="O16" s="8"/>
      <c r="P16" s="8"/>
      <c r="Q16" s="8"/>
      <c r="R16" s="8"/>
      <c r="S16" s="8"/>
      <c r="T16" s="8">
        <v>0.78800000000000003</v>
      </c>
      <c r="U16" s="8"/>
      <c r="V16" s="8"/>
      <c r="W16" s="8"/>
      <c r="X16" s="8"/>
      <c r="Y16" s="8">
        <v>0.122</v>
      </c>
      <c r="Z16" s="8"/>
      <c r="AA16" s="8"/>
      <c r="AB16" s="8">
        <v>0.44600000000000001</v>
      </c>
      <c r="AC16" s="8">
        <v>1.2E-2</v>
      </c>
      <c r="AD16" s="8">
        <v>0.20799999999999999</v>
      </c>
      <c r="AE16" s="8">
        <v>0.154</v>
      </c>
      <c r="AF16" s="8">
        <v>0.246</v>
      </c>
      <c r="AG16" s="8">
        <v>6.5000000000000002E-2</v>
      </c>
      <c r="AH16" s="8">
        <v>9.4E-2</v>
      </c>
      <c r="AI16" s="8"/>
      <c r="AJ16" s="8"/>
      <c r="AK16" s="12">
        <v>6</v>
      </c>
      <c r="AM16" s="9">
        <f>+AP16/$AP$3</f>
        <v>9.8160829277398292E-4</v>
      </c>
      <c r="AN16" s="10">
        <f>+AN14+AM16</f>
        <v>0.99821885221254902</v>
      </c>
      <c r="AP16" s="5">
        <f>SUM(G16:AJ16)</f>
        <v>2.1349999999999998</v>
      </c>
    </row>
    <row r="17" spans="1:42" x14ac:dyDescent="0.2">
      <c r="A17" s="3" t="s">
        <v>131</v>
      </c>
      <c r="B17" s="3" t="s">
        <v>52</v>
      </c>
      <c r="C17" s="3" t="s">
        <v>17</v>
      </c>
      <c r="D17" s="3" t="s">
        <v>26</v>
      </c>
      <c r="E17" s="38" t="s">
        <v>21</v>
      </c>
      <c r="F17" s="3" t="s">
        <v>9</v>
      </c>
      <c r="G17" s="8"/>
      <c r="H17" s="8"/>
      <c r="I17" s="8"/>
      <c r="J17" s="8"/>
      <c r="K17" s="8"/>
      <c r="L17" s="8"/>
      <c r="M17" s="8"/>
      <c r="N17" s="8"/>
      <c r="O17" s="8"/>
      <c r="P17" s="8"/>
      <c r="Q17" s="8"/>
      <c r="R17" s="8"/>
      <c r="S17" s="8"/>
      <c r="T17" s="8" t="s">
        <v>13</v>
      </c>
      <c r="U17" s="8"/>
      <c r="V17" s="8"/>
      <c r="W17" s="8" t="s">
        <v>13</v>
      </c>
      <c r="X17" s="8"/>
      <c r="Y17" s="8" t="s">
        <v>13</v>
      </c>
      <c r="Z17" s="8"/>
      <c r="AA17" s="8"/>
      <c r="AB17" s="8">
        <v>-1</v>
      </c>
      <c r="AC17" s="8">
        <v>-1</v>
      </c>
      <c r="AD17" s="8">
        <v>-1</v>
      </c>
      <c r="AE17" s="8" t="s">
        <v>13</v>
      </c>
      <c r="AF17" s="8" t="s">
        <v>13</v>
      </c>
      <c r="AG17" s="8" t="s">
        <v>13</v>
      </c>
      <c r="AH17" s="8" t="s">
        <v>13</v>
      </c>
      <c r="AI17" s="8"/>
      <c r="AJ17" s="8"/>
      <c r="AK17" s="12">
        <v>6</v>
      </c>
    </row>
    <row r="18" spans="1:42" x14ac:dyDescent="0.2">
      <c r="A18" s="3" t="s">
        <v>131</v>
      </c>
      <c r="B18" s="3" t="s">
        <v>52</v>
      </c>
      <c r="C18" s="3" t="s">
        <v>7</v>
      </c>
      <c r="D18" s="3" t="s">
        <v>140</v>
      </c>
      <c r="E18" s="38" t="s">
        <v>22</v>
      </c>
      <c r="F18" s="3" t="s">
        <v>8</v>
      </c>
      <c r="G18" s="8"/>
      <c r="H18" s="8"/>
      <c r="I18" s="8"/>
      <c r="J18" s="8"/>
      <c r="K18" s="8"/>
      <c r="L18" s="8"/>
      <c r="M18" s="8"/>
      <c r="N18" s="8"/>
      <c r="O18" s="8"/>
      <c r="P18" s="8">
        <v>0.3</v>
      </c>
      <c r="Q18" s="8">
        <v>0.3</v>
      </c>
      <c r="R18" s="8">
        <v>0.4</v>
      </c>
      <c r="S18" s="8"/>
      <c r="T18" s="8">
        <v>2.1999999999999999E-2</v>
      </c>
      <c r="U18" s="8"/>
      <c r="V18" s="8"/>
      <c r="W18" s="8"/>
      <c r="X18" s="8">
        <v>0.11899999999999999</v>
      </c>
      <c r="Y18" s="8">
        <v>0.67600000000000005</v>
      </c>
      <c r="Z18" s="8"/>
      <c r="AA18" s="8">
        <v>0.04</v>
      </c>
      <c r="AB18" s="8"/>
      <c r="AC18" s="8"/>
      <c r="AD18" s="8"/>
      <c r="AE18" s="8"/>
      <c r="AF18" s="8"/>
      <c r="AG18" s="8"/>
      <c r="AH18" s="8"/>
      <c r="AI18" s="8"/>
      <c r="AJ18" s="8"/>
      <c r="AK18" s="12">
        <v>7</v>
      </c>
      <c r="AM18" s="9">
        <f>+AP18/$AP$3</f>
        <v>8.5379231835189077E-4</v>
      </c>
      <c r="AN18" s="10">
        <f>+AN16+AM18</f>
        <v>0.99907264453090094</v>
      </c>
      <c r="AP18" s="5">
        <f>SUM(G18:AJ18)</f>
        <v>1.8570000000000002</v>
      </c>
    </row>
    <row r="19" spans="1:42" x14ac:dyDescent="0.2">
      <c r="A19" s="3" t="s">
        <v>131</v>
      </c>
      <c r="B19" s="3" t="s">
        <v>52</v>
      </c>
      <c r="C19" s="3" t="s">
        <v>7</v>
      </c>
      <c r="D19" s="3" t="s">
        <v>140</v>
      </c>
      <c r="E19" s="38" t="s">
        <v>22</v>
      </c>
      <c r="F19" s="3" t="s">
        <v>9</v>
      </c>
      <c r="G19" s="8"/>
      <c r="H19" s="8"/>
      <c r="I19" s="8"/>
      <c r="J19" s="8"/>
      <c r="K19" s="8"/>
      <c r="L19" s="8"/>
      <c r="M19" s="8"/>
      <c r="N19" s="8"/>
      <c r="O19" s="8"/>
      <c r="P19" s="8">
        <v>-1</v>
      </c>
      <c r="Q19" s="8">
        <v>-1</v>
      </c>
      <c r="R19" s="8">
        <v>-1</v>
      </c>
      <c r="S19" s="8"/>
      <c r="T19" s="8">
        <v>-1</v>
      </c>
      <c r="U19" s="8"/>
      <c r="V19" s="8"/>
      <c r="W19" s="8"/>
      <c r="X19" s="8">
        <v>-1</v>
      </c>
      <c r="Y19" s="8">
        <v>-1</v>
      </c>
      <c r="Z19" s="8"/>
      <c r="AA19" s="8">
        <v>-1</v>
      </c>
      <c r="AB19" s="8"/>
      <c r="AC19" s="8"/>
      <c r="AD19" s="8"/>
      <c r="AE19" s="8"/>
      <c r="AF19" s="8"/>
      <c r="AG19" s="8"/>
      <c r="AH19" s="8"/>
      <c r="AI19" s="8"/>
      <c r="AJ19" s="8"/>
      <c r="AK19" s="12">
        <v>7</v>
      </c>
    </row>
    <row r="20" spans="1:42" x14ac:dyDescent="0.2">
      <c r="A20" s="3" t="s">
        <v>131</v>
      </c>
      <c r="B20" s="3" t="s">
        <v>52</v>
      </c>
      <c r="C20" s="3" t="s">
        <v>17</v>
      </c>
      <c r="D20" s="3" t="s">
        <v>26</v>
      </c>
      <c r="E20" s="38" t="s">
        <v>22</v>
      </c>
      <c r="F20" s="3" t="s">
        <v>8</v>
      </c>
      <c r="G20" s="8"/>
      <c r="H20" s="8"/>
      <c r="I20" s="8"/>
      <c r="J20" s="8"/>
      <c r="K20" s="8"/>
      <c r="L20" s="8"/>
      <c r="M20" s="8"/>
      <c r="N20" s="8"/>
      <c r="O20" s="8"/>
      <c r="P20" s="8"/>
      <c r="Q20" s="8"/>
      <c r="R20" s="8"/>
      <c r="S20" s="8">
        <v>0.01</v>
      </c>
      <c r="T20" s="8">
        <v>4.0000000000000001E-3</v>
      </c>
      <c r="U20" s="8"/>
      <c r="V20" s="8">
        <v>0.02</v>
      </c>
      <c r="W20" s="8">
        <v>5.7000000000000002E-2</v>
      </c>
      <c r="X20" s="8"/>
      <c r="Y20" s="8">
        <v>1.2999999999999999E-2</v>
      </c>
      <c r="Z20" s="8"/>
      <c r="AA20" s="8"/>
      <c r="AB20" s="8">
        <v>0.33100000000000002</v>
      </c>
      <c r="AC20" s="8">
        <v>8.0000000000000002E-3</v>
      </c>
      <c r="AD20" s="8"/>
      <c r="AE20" s="8">
        <v>0.27400000000000002</v>
      </c>
      <c r="AF20" s="8"/>
      <c r="AG20" s="8">
        <v>1.9E-2</v>
      </c>
      <c r="AH20" s="8"/>
      <c r="AI20" s="8"/>
      <c r="AJ20" s="8"/>
      <c r="AK20" s="12">
        <v>8</v>
      </c>
      <c r="AM20" s="9">
        <f>+AP20/$AP$3</f>
        <v>3.3839049343402887E-4</v>
      </c>
      <c r="AN20" s="10">
        <f>+AN18+AM20</f>
        <v>0.99941103502433493</v>
      </c>
      <c r="AP20" s="5">
        <f>SUM(G20:AJ20)</f>
        <v>0.7360000000000001</v>
      </c>
    </row>
    <row r="21" spans="1:42" x14ac:dyDescent="0.2">
      <c r="A21" s="3" t="s">
        <v>131</v>
      </c>
      <c r="B21" s="3" t="s">
        <v>52</v>
      </c>
      <c r="C21" s="3" t="s">
        <v>17</v>
      </c>
      <c r="D21" s="3" t="s">
        <v>26</v>
      </c>
      <c r="E21" s="38" t="s">
        <v>22</v>
      </c>
      <c r="F21" s="3" t="s">
        <v>9</v>
      </c>
      <c r="G21" s="8"/>
      <c r="H21" s="8"/>
      <c r="I21" s="8"/>
      <c r="J21" s="8"/>
      <c r="K21" s="8"/>
      <c r="L21" s="8"/>
      <c r="M21" s="8"/>
      <c r="N21" s="8"/>
      <c r="O21" s="8"/>
      <c r="P21" s="8"/>
      <c r="Q21" s="8"/>
      <c r="R21" s="8"/>
      <c r="S21" s="8">
        <v>-1</v>
      </c>
      <c r="T21" s="8" t="s">
        <v>13</v>
      </c>
      <c r="U21" s="8"/>
      <c r="V21" s="8" t="s">
        <v>13</v>
      </c>
      <c r="W21" s="8" t="s">
        <v>13</v>
      </c>
      <c r="X21" s="8"/>
      <c r="Y21" s="8" t="s">
        <v>13</v>
      </c>
      <c r="Z21" s="8"/>
      <c r="AA21" s="8"/>
      <c r="AB21" s="8">
        <v>-1</v>
      </c>
      <c r="AC21" s="8">
        <v>-1</v>
      </c>
      <c r="AD21" s="8"/>
      <c r="AE21" s="8" t="s">
        <v>13</v>
      </c>
      <c r="AF21" s="8"/>
      <c r="AG21" s="8" t="s">
        <v>13</v>
      </c>
      <c r="AH21" s="8"/>
      <c r="AI21" s="8"/>
      <c r="AJ21" s="8"/>
      <c r="AK21" s="12">
        <v>8</v>
      </c>
    </row>
    <row r="22" spans="1:42" x14ac:dyDescent="0.2">
      <c r="A22" s="3" t="s">
        <v>131</v>
      </c>
      <c r="B22" s="3" t="s">
        <v>52</v>
      </c>
      <c r="C22" s="3" t="s">
        <v>7</v>
      </c>
      <c r="D22" s="3" t="s">
        <v>20</v>
      </c>
      <c r="E22" s="38" t="s">
        <v>25</v>
      </c>
      <c r="F22" s="3" t="s">
        <v>8</v>
      </c>
      <c r="G22" s="8"/>
      <c r="H22" s="8"/>
      <c r="I22" s="8"/>
      <c r="J22" s="8"/>
      <c r="K22" s="8"/>
      <c r="L22" s="8"/>
      <c r="M22" s="8"/>
      <c r="N22" s="8"/>
      <c r="O22" s="8"/>
      <c r="P22" s="8"/>
      <c r="Q22" s="8"/>
      <c r="R22" s="8"/>
      <c r="S22" s="8"/>
      <c r="T22" s="8"/>
      <c r="U22" s="8"/>
      <c r="V22" s="8"/>
      <c r="W22" s="8"/>
      <c r="X22" s="8"/>
      <c r="Y22" s="8"/>
      <c r="Z22" s="8"/>
      <c r="AA22" s="8"/>
      <c r="AB22" s="8"/>
      <c r="AC22" s="8">
        <v>8.7999999999999995E-2</v>
      </c>
      <c r="AD22" s="8">
        <v>4.1000000000000002E-2</v>
      </c>
      <c r="AE22" s="8">
        <v>1.6E-2</v>
      </c>
      <c r="AF22" s="8">
        <v>0.29199999999999998</v>
      </c>
      <c r="AG22" s="8"/>
      <c r="AH22" s="8"/>
      <c r="AI22" s="8"/>
      <c r="AJ22" s="8"/>
      <c r="AK22" s="12">
        <v>9</v>
      </c>
      <c r="AM22" s="9">
        <f>+AP22/$AP$3</f>
        <v>2.0091935547645462E-4</v>
      </c>
      <c r="AN22" s="10">
        <f>+AN20+AM22</f>
        <v>0.99961195437981143</v>
      </c>
      <c r="AP22" s="5">
        <f>SUM(G22:AJ22)</f>
        <v>0.437</v>
      </c>
    </row>
    <row r="23" spans="1:42" x14ac:dyDescent="0.2">
      <c r="A23" s="3" t="s">
        <v>131</v>
      </c>
      <c r="B23" s="3" t="s">
        <v>52</v>
      </c>
      <c r="C23" s="3" t="s">
        <v>7</v>
      </c>
      <c r="D23" s="3" t="s">
        <v>20</v>
      </c>
      <c r="E23" s="38" t="s">
        <v>25</v>
      </c>
      <c r="F23" s="3" t="s">
        <v>9</v>
      </c>
      <c r="G23" s="8"/>
      <c r="H23" s="8"/>
      <c r="I23" s="8"/>
      <c r="J23" s="8"/>
      <c r="K23" s="8"/>
      <c r="L23" s="8"/>
      <c r="M23" s="8"/>
      <c r="N23" s="8"/>
      <c r="O23" s="8"/>
      <c r="P23" s="8"/>
      <c r="Q23" s="8"/>
      <c r="R23" s="8"/>
      <c r="S23" s="8"/>
      <c r="T23" s="8"/>
      <c r="U23" s="8"/>
      <c r="V23" s="8"/>
      <c r="W23" s="8"/>
      <c r="X23" s="8"/>
      <c r="Y23" s="8"/>
      <c r="Z23" s="8"/>
      <c r="AA23" s="8"/>
      <c r="AB23" s="8"/>
      <c r="AC23" s="8">
        <v>-1</v>
      </c>
      <c r="AD23" s="8">
        <v>-1</v>
      </c>
      <c r="AE23" s="8">
        <v>-1</v>
      </c>
      <c r="AF23" s="8">
        <v>-1</v>
      </c>
      <c r="AG23" s="8"/>
      <c r="AH23" s="8"/>
      <c r="AI23" s="8"/>
      <c r="AJ23" s="8"/>
      <c r="AK23" s="12">
        <v>9</v>
      </c>
    </row>
    <row r="24" spans="1:42" x14ac:dyDescent="0.2">
      <c r="A24" s="3" t="s">
        <v>131</v>
      </c>
      <c r="B24" s="3" t="s">
        <v>52</v>
      </c>
      <c r="C24" s="3" t="s">
        <v>17</v>
      </c>
      <c r="D24" s="3" t="s">
        <v>138</v>
      </c>
      <c r="E24" s="38" t="s">
        <v>21</v>
      </c>
      <c r="F24" s="3" t="s">
        <v>8</v>
      </c>
      <c r="G24" s="8"/>
      <c r="H24" s="8"/>
      <c r="I24" s="8"/>
      <c r="J24" s="8">
        <v>0.2</v>
      </c>
      <c r="K24" s="8">
        <v>0.1</v>
      </c>
      <c r="L24" s="8"/>
      <c r="M24" s="8"/>
      <c r="N24" s="8"/>
      <c r="O24" s="8"/>
      <c r="P24" s="8"/>
      <c r="Q24" s="8"/>
      <c r="R24" s="8"/>
      <c r="S24" s="8"/>
      <c r="T24" s="8"/>
      <c r="U24" s="8"/>
      <c r="V24" s="8"/>
      <c r="W24" s="8"/>
      <c r="X24" s="8"/>
      <c r="Y24" s="8"/>
      <c r="Z24" s="8"/>
      <c r="AA24" s="8"/>
      <c r="AB24" s="8"/>
      <c r="AC24" s="8"/>
      <c r="AD24" s="8"/>
      <c r="AE24" s="8"/>
      <c r="AF24" s="8"/>
      <c r="AG24" s="8"/>
      <c r="AH24" s="8"/>
      <c r="AI24" s="8"/>
      <c r="AJ24" s="8"/>
      <c r="AK24" s="12">
        <v>10</v>
      </c>
      <c r="AM24" s="9">
        <f>+AP24/$AP$3</f>
        <v>1.3793090764974004E-4</v>
      </c>
      <c r="AN24" s="10">
        <f>+AN22+AM24</f>
        <v>0.99974988528746112</v>
      </c>
      <c r="AP24" s="5">
        <f>SUM(G24:AJ24)</f>
        <v>0.30000000000000004</v>
      </c>
    </row>
    <row r="25" spans="1:42" x14ac:dyDescent="0.2">
      <c r="A25" s="3" t="s">
        <v>131</v>
      </c>
      <c r="B25" s="3" t="s">
        <v>52</v>
      </c>
      <c r="C25" s="3" t="s">
        <v>17</v>
      </c>
      <c r="D25" s="3" t="s">
        <v>138</v>
      </c>
      <c r="E25" s="38" t="s">
        <v>21</v>
      </c>
      <c r="F25" s="3" t="s">
        <v>9</v>
      </c>
      <c r="G25" s="8"/>
      <c r="H25" s="8"/>
      <c r="I25" s="8"/>
      <c r="J25" s="8">
        <v>-1</v>
      </c>
      <c r="K25" s="8">
        <v>-1</v>
      </c>
      <c r="L25" s="8"/>
      <c r="M25" s="8"/>
      <c r="N25" s="8"/>
      <c r="O25" s="8"/>
      <c r="P25" s="8"/>
      <c r="Q25" s="8"/>
      <c r="R25" s="8"/>
      <c r="S25" s="8"/>
      <c r="T25" s="8"/>
      <c r="U25" s="8"/>
      <c r="V25" s="8"/>
      <c r="W25" s="8"/>
      <c r="X25" s="8"/>
      <c r="Y25" s="8"/>
      <c r="Z25" s="8"/>
      <c r="AA25" s="8"/>
      <c r="AB25" s="8"/>
      <c r="AC25" s="8"/>
      <c r="AD25" s="8"/>
      <c r="AE25" s="8"/>
      <c r="AF25" s="8"/>
      <c r="AG25" s="8"/>
      <c r="AH25" s="8"/>
      <c r="AI25" s="8"/>
      <c r="AJ25" s="8"/>
      <c r="AK25" s="12">
        <v>10</v>
      </c>
    </row>
    <row r="26" spans="1:42" x14ac:dyDescent="0.2">
      <c r="A26" s="3" t="s">
        <v>131</v>
      </c>
      <c r="B26" s="3" t="s">
        <v>52</v>
      </c>
      <c r="C26" s="3" t="s">
        <v>17</v>
      </c>
      <c r="D26" s="3" t="s">
        <v>26</v>
      </c>
      <c r="E26" s="38" t="s">
        <v>27</v>
      </c>
      <c r="F26" s="3" t="s">
        <v>8</v>
      </c>
      <c r="G26" s="8"/>
      <c r="H26" s="8"/>
      <c r="I26" s="8"/>
      <c r="J26" s="8"/>
      <c r="K26" s="8"/>
      <c r="L26" s="8"/>
      <c r="M26" s="8"/>
      <c r="N26" s="8"/>
      <c r="O26" s="8"/>
      <c r="P26" s="8"/>
      <c r="Q26" s="8"/>
      <c r="R26" s="8"/>
      <c r="S26" s="8"/>
      <c r="T26" s="8">
        <v>8.0000000000000002E-3</v>
      </c>
      <c r="U26" s="8">
        <v>3.0000000000000001E-3</v>
      </c>
      <c r="V26" s="8">
        <v>3.9E-2</v>
      </c>
      <c r="W26" s="8">
        <v>2.8000000000000001E-2</v>
      </c>
      <c r="X26" s="8"/>
      <c r="Y26" s="8"/>
      <c r="Z26" s="8"/>
      <c r="AA26" s="8"/>
      <c r="AB26" s="8">
        <v>2.1999999999999999E-2</v>
      </c>
      <c r="AC26" s="8">
        <v>4.0000000000000001E-3</v>
      </c>
      <c r="AD26" s="8">
        <v>3.1E-2</v>
      </c>
      <c r="AE26" s="8">
        <v>2.1999999999999999E-2</v>
      </c>
      <c r="AF26" s="8">
        <v>0.03</v>
      </c>
      <c r="AG26" s="8">
        <v>6.7000000000000004E-2</v>
      </c>
      <c r="AH26" s="8">
        <v>8.0000000000000002E-3</v>
      </c>
      <c r="AI26" s="8"/>
      <c r="AJ26" s="8"/>
      <c r="AK26" s="12">
        <v>11</v>
      </c>
      <c r="AM26" s="9">
        <f>+AP26/$AP$3</f>
        <v>1.2045965934743961E-4</v>
      </c>
      <c r="AN26" s="10">
        <f>+AN24+AM26</f>
        <v>0.9998703449468086</v>
      </c>
      <c r="AP26" s="5">
        <f>SUM(G26:AJ26)</f>
        <v>0.26200000000000001</v>
      </c>
    </row>
    <row r="27" spans="1:42" x14ac:dyDescent="0.2">
      <c r="A27" s="3" t="s">
        <v>131</v>
      </c>
      <c r="B27" s="3" t="s">
        <v>52</v>
      </c>
      <c r="C27" s="3" t="s">
        <v>17</v>
      </c>
      <c r="D27" s="3" t="s">
        <v>26</v>
      </c>
      <c r="E27" s="38" t="s">
        <v>27</v>
      </c>
      <c r="F27" s="3" t="s">
        <v>9</v>
      </c>
      <c r="G27" s="8"/>
      <c r="H27" s="8"/>
      <c r="I27" s="8"/>
      <c r="J27" s="8"/>
      <c r="K27" s="8"/>
      <c r="L27" s="8"/>
      <c r="M27" s="8"/>
      <c r="N27" s="8"/>
      <c r="O27" s="8"/>
      <c r="P27" s="8"/>
      <c r="Q27" s="8"/>
      <c r="R27" s="8"/>
      <c r="S27" s="8"/>
      <c r="T27" s="8" t="s">
        <v>13</v>
      </c>
      <c r="U27" s="8" t="s">
        <v>13</v>
      </c>
      <c r="V27" s="8" t="s">
        <v>13</v>
      </c>
      <c r="W27" s="8" t="s">
        <v>13</v>
      </c>
      <c r="X27" s="8"/>
      <c r="Y27" s="8"/>
      <c r="Z27" s="8"/>
      <c r="AA27" s="8"/>
      <c r="AB27" s="8">
        <v>-1</v>
      </c>
      <c r="AC27" s="8">
        <v>-1</v>
      </c>
      <c r="AD27" s="8">
        <v>-1</v>
      </c>
      <c r="AE27" s="8" t="s">
        <v>13</v>
      </c>
      <c r="AF27" s="8" t="s">
        <v>13</v>
      </c>
      <c r="AG27" s="8" t="s">
        <v>13</v>
      </c>
      <c r="AH27" s="8" t="s">
        <v>13</v>
      </c>
      <c r="AI27" s="8"/>
      <c r="AJ27" s="8"/>
      <c r="AK27" s="12">
        <v>11</v>
      </c>
    </row>
    <row r="28" spans="1:42" x14ac:dyDescent="0.2">
      <c r="A28" s="3" t="s">
        <v>131</v>
      </c>
      <c r="B28" s="3" t="s">
        <v>52</v>
      </c>
      <c r="C28" s="3" t="s">
        <v>7</v>
      </c>
      <c r="D28" s="3" t="s">
        <v>137</v>
      </c>
      <c r="E28" s="38" t="s">
        <v>25</v>
      </c>
      <c r="F28" s="3" t="s">
        <v>8</v>
      </c>
      <c r="G28" s="8"/>
      <c r="H28" s="8"/>
      <c r="I28" s="8"/>
      <c r="J28" s="8"/>
      <c r="K28" s="8"/>
      <c r="L28" s="8"/>
      <c r="M28" s="8"/>
      <c r="N28" s="8"/>
      <c r="O28" s="8"/>
      <c r="P28" s="8"/>
      <c r="Q28" s="8"/>
      <c r="R28" s="8"/>
      <c r="S28" s="8"/>
      <c r="T28" s="8"/>
      <c r="U28" s="8"/>
      <c r="V28" s="8"/>
      <c r="W28" s="8"/>
      <c r="X28" s="8"/>
      <c r="Y28" s="8"/>
      <c r="Z28" s="8"/>
      <c r="AA28" s="8"/>
      <c r="AB28" s="8"/>
      <c r="AC28" s="8">
        <v>8.7999999999999995E-2</v>
      </c>
      <c r="AD28" s="8"/>
      <c r="AE28" s="8"/>
      <c r="AF28" s="8"/>
      <c r="AG28" s="8"/>
      <c r="AH28" s="8"/>
      <c r="AI28" s="8"/>
      <c r="AJ28" s="8"/>
      <c r="AK28" s="12">
        <v>12</v>
      </c>
      <c r="AM28" s="9">
        <f>+AP28/$AP$3</f>
        <v>4.0459732910590399E-5</v>
      </c>
      <c r="AN28" s="10">
        <f>+AN26+AM28</f>
        <v>0.99991080467971916</v>
      </c>
      <c r="AP28" s="5">
        <f>SUM(G28:AJ28)</f>
        <v>8.7999999999999995E-2</v>
      </c>
    </row>
    <row r="29" spans="1:42" x14ac:dyDescent="0.2">
      <c r="A29" s="3" t="s">
        <v>131</v>
      </c>
      <c r="B29" s="3" t="s">
        <v>52</v>
      </c>
      <c r="C29" s="3" t="s">
        <v>7</v>
      </c>
      <c r="D29" s="3" t="s">
        <v>137</v>
      </c>
      <c r="E29" s="38" t="s">
        <v>25</v>
      </c>
      <c r="F29" s="3" t="s">
        <v>9</v>
      </c>
      <c r="G29" s="8"/>
      <c r="H29" s="8"/>
      <c r="I29" s="8"/>
      <c r="J29" s="8"/>
      <c r="K29" s="8"/>
      <c r="L29" s="8"/>
      <c r="M29" s="8"/>
      <c r="N29" s="8"/>
      <c r="O29" s="8"/>
      <c r="P29" s="8"/>
      <c r="Q29" s="8"/>
      <c r="R29" s="8"/>
      <c r="S29" s="8"/>
      <c r="T29" s="8"/>
      <c r="U29" s="8"/>
      <c r="V29" s="8"/>
      <c r="W29" s="8"/>
      <c r="X29" s="8"/>
      <c r="Y29" s="8"/>
      <c r="Z29" s="8"/>
      <c r="AA29" s="8"/>
      <c r="AB29" s="8"/>
      <c r="AC29" s="8">
        <v>-1</v>
      </c>
      <c r="AD29" s="8"/>
      <c r="AE29" s="8"/>
      <c r="AF29" s="8"/>
      <c r="AG29" s="8"/>
      <c r="AH29" s="8"/>
      <c r="AI29" s="8"/>
      <c r="AJ29" s="8"/>
      <c r="AK29" s="12">
        <v>12</v>
      </c>
    </row>
    <row r="30" spans="1:42" x14ac:dyDescent="0.2">
      <c r="A30" s="3" t="s">
        <v>131</v>
      </c>
      <c r="B30" s="3" t="s">
        <v>52</v>
      </c>
      <c r="C30" s="3" t="s">
        <v>17</v>
      </c>
      <c r="D30" s="3" t="s">
        <v>26</v>
      </c>
      <c r="E30" s="38" t="s">
        <v>31</v>
      </c>
      <c r="F30" s="3" t="s">
        <v>8</v>
      </c>
      <c r="G30" s="8"/>
      <c r="H30" s="8"/>
      <c r="I30" s="8"/>
      <c r="J30" s="8"/>
      <c r="K30" s="8"/>
      <c r="L30" s="8"/>
      <c r="M30" s="8"/>
      <c r="N30" s="8"/>
      <c r="O30" s="8"/>
      <c r="P30" s="8"/>
      <c r="Q30" s="8"/>
      <c r="R30" s="8"/>
      <c r="S30" s="8"/>
      <c r="T30" s="8">
        <v>3.0000000000000001E-3</v>
      </c>
      <c r="U30" s="8"/>
      <c r="V30" s="8">
        <v>5.0000000000000001E-3</v>
      </c>
      <c r="W30" s="8"/>
      <c r="X30" s="8"/>
      <c r="Y30" s="8">
        <v>2.9000000000000001E-2</v>
      </c>
      <c r="Z30" s="8"/>
      <c r="AA30" s="8"/>
      <c r="AB30" s="8">
        <v>7.0000000000000001E-3</v>
      </c>
      <c r="AC30" s="8"/>
      <c r="AD30" s="8">
        <v>3.2000000000000001E-2</v>
      </c>
      <c r="AE30" s="8"/>
      <c r="AF30" s="8"/>
      <c r="AG30" s="8"/>
      <c r="AH30" s="8"/>
      <c r="AI30" s="8"/>
      <c r="AJ30" s="8"/>
      <c r="AK30" s="12">
        <v>13</v>
      </c>
      <c r="AM30" s="9">
        <f>+AP30/$AP$3</f>
        <v>3.494249660460081E-5</v>
      </c>
      <c r="AN30" s="10">
        <f>+AN28+AM30</f>
        <v>0.99994574717632378</v>
      </c>
      <c r="AP30" s="5">
        <f>SUM(G30:AJ30)</f>
        <v>7.6000000000000012E-2</v>
      </c>
    </row>
    <row r="31" spans="1:42" x14ac:dyDescent="0.2">
      <c r="A31" s="3" t="s">
        <v>131</v>
      </c>
      <c r="B31" s="3" t="s">
        <v>52</v>
      </c>
      <c r="C31" s="3" t="s">
        <v>17</v>
      </c>
      <c r="D31" s="3" t="s">
        <v>26</v>
      </c>
      <c r="E31" s="38" t="s">
        <v>31</v>
      </c>
      <c r="F31" s="3" t="s">
        <v>9</v>
      </c>
      <c r="G31" s="8"/>
      <c r="H31" s="8"/>
      <c r="I31" s="8"/>
      <c r="J31" s="8"/>
      <c r="K31" s="8"/>
      <c r="L31" s="8"/>
      <c r="M31" s="8"/>
      <c r="N31" s="8"/>
      <c r="O31" s="8"/>
      <c r="P31" s="8"/>
      <c r="Q31" s="8"/>
      <c r="R31" s="8"/>
      <c r="S31" s="8"/>
      <c r="T31" s="8" t="s">
        <v>13</v>
      </c>
      <c r="U31" s="8"/>
      <c r="V31" s="8">
        <v>-1</v>
      </c>
      <c r="W31" s="8"/>
      <c r="X31" s="8"/>
      <c r="Y31" s="8" t="s">
        <v>13</v>
      </c>
      <c r="Z31" s="8"/>
      <c r="AA31" s="8"/>
      <c r="AB31" s="8">
        <v>-1</v>
      </c>
      <c r="AC31" s="8"/>
      <c r="AD31" s="8">
        <v>-1</v>
      </c>
      <c r="AE31" s="8"/>
      <c r="AF31" s="8"/>
      <c r="AG31" s="8"/>
      <c r="AH31" s="8"/>
      <c r="AI31" s="8"/>
      <c r="AJ31" s="8"/>
      <c r="AK31" s="12">
        <v>13</v>
      </c>
    </row>
    <row r="32" spans="1:42" x14ac:dyDescent="0.2">
      <c r="A32" s="3" t="s">
        <v>131</v>
      </c>
      <c r="B32" s="3" t="s">
        <v>52</v>
      </c>
      <c r="C32" s="3" t="s">
        <v>7</v>
      </c>
      <c r="D32" s="3" t="s">
        <v>137</v>
      </c>
      <c r="E32" s="38" t="s">
        <v>34</v>
      </c>
      <c r="F32" s="3" t="s">
        <v>8</v>
      </c>
      <c r="G32" s="8"/>
      <c r="H32" s="8"/>
      <c r="I32" s="8"/>
      <c r="J32" s="8"/>
      <c r="K32" s="8"/>
      <c r="L32" s="8"/>
      <c r="M32" s="8"/>
      <c r="N32" s="8"/>
      <c r="O32" s="8"/>
      <c r="P32" s="8"/>
      <c r="Q32" s="8"/>
      <c r="R32" s="8"/>
      <c r="S32" s="8"/>
      <c r="T32" s="8"/>
      <c r="U32" s="8"/>
      <c r="V32" s="8"/>
      <c r="W32" s="8"/>
      <c r="X32" s="8"/>
      <c r="Y32" s="8">
        <v>7.3999999999999996E-2</v>
      </c>
      <c r="Z32" s="8"/>
      <c r="AA32" s="8"/>
      <c r="AB32" s="8"/>
      <c r="AC32" s="8"/>
      <c r="AD32" s="8"/>
      <c r="AE32" s="8"/>
      <c r="AF32" s="8"/>
      <c r="AG32" s="8"/>
      <c r="AH32" s="8"/>
      <c r="AI32" s="8"/>
      <c r="AJ32" s="8"/>
      <c r="AK32" s="12">
        <v>14</v>
      </c>
      <c r="AM32" s="9">
        <f>+AP32/$AP$3</f>
        <v>3.4022957220269202E-5</v>
      </c>
      <c r="AN32" s="10">
        <f>+AN30+AM32</f>
        <v>0.999979770133544</v>
      </c>
      <c r="AP32" s="5">
        <f>SUM(G32:AJ32)</f>
        <v>7.3999999999999996E-2</v>
      </c>
    </row>
    <row r="33" spans="1:42" x14ac:dyDescent="0.2">
      <c r="A33" s="3" t="s">
        <v>131</v>
      </c>
      <c r="B33" s="3" t="s">
        <v>52</v>
      </c>
      <c r="C33" s="3" t="s">
        <v>7</v>
      </c>
      <c r="D33" s="3" t="s">
        <v>137</v>
      </c>
      <c r="E33" s="38" t="s">
        <v>34</v>
      </c>
      <c r="F33" s="3" t="s">
        <v>9</v>
      </c>
      <c r="G33" s="8"/>
      <c r="H33" s="8"/>
      <c r="I33" s="8"/>
      <c r="J33" s="8"/>
      <c r="K33" s="8"/>
      <c r="L33" s="8"/>
      <c r="M33" s="8"/>
      <c r="N33" s="8"/>
      <c r="O33" s="8"/>
      <c r="P33" s="8"/>
      <c r="Q33" s="8"/>
      <c r="R33" s="8"/>
      <c r="S33" s="8"/>
      <c r="T33" s="8"/>
      <c r="U33" s="8"/>
      <c r="V33" s="8"/>
      <c r="W33" s="8"/>
      <c r="X33" s="8"/>
      <c r="Y33" s="8">
        <v>-1</v>
      </c>
      <c r="Z33" s="8"/>
      <c r="AA33" s="8"/>
      <c r="AB33" s="8"/>
      <c r="AC33" s="8"/>
      <c r="AD33" s="8"/>
      <c r="AE33" s="8"/>
      <c r="AF33" s="8"/>
      <c r="AG33" s="8"/>
      <c r="AH33" s="8"/>
      <c r="AI33" s="8"/>
      <c r="AJ33" s="8"/>
      <c r="AK33" s="12">
        <v>14</v>
      </c>
    </row>
    <row r="34" spans="1:42" x14ac:dyDescent="0.2">
      <c r="A34" s="3" t="s">
        <v>131</v>
      </c>
      <c r="B34" s="3" t="s">
        <v>52</v>
      </c>
      <c r="C34" s="3" t="s">
        <v>7</v>
      </c>
      <c r="D34" s="3" t="s">
        <v>20</v>
      </c>
      <c r="E34" s="38" t="s">
        <v>22</v>
      </c>
      <c r="F34" s="3" t="s">
        <v>8</v>
      </c>
      <c r="G34" s="8"/>
      <c r="H34" s="8"/>
      <c r="I34" s="8"/>
      <c r="J34" s="8"/>
      <c r="K34" s="8"/>
      <c r="L34" s="8"/>
      <c r="M34" s="8"/>
      <c r="N34" s="8"/>
      <c r="O34" s="8"/>
      <c r="P34" s="8"/>
      <c r="Q34" s="8"/>
      <c r="R34" s="8"/>
      <c r="S34" s="8"/>
      <c r="T34" s="8"/>
      <c r="U34" s="8"/>
      <c r="V34" s="8"/>
      <c r="W34" s="8"/>
      <c r="X34" s="8"/>
      <c r="Y34" s="8"/>
      <c r="Z34" s="8"/>
      <c r="AA34" s="8"/>
      <c r="AB34" s="8"/>
      <c r="AC34" s="8">
        <v>1.4999999999999999E-2</v>
      </c>
      <c r="AD34" s="8">
        <v>1.2999999999999999E-2</v>
      </c>
      <c r="AE34" s="8"/>
      <c r="AF34" s="8">
        <v>2E-3</v>
      </c>
      <c r="AG34" s="8"/>
      <c r="AH34" s="8"/>
      <c r="AI34" s="8"/>
      <c r="AJ34" s="8"/>
      <c r="AK34" s="12">
        <v>15</v>
      </c>
      <c r="AM34" s="9">
        <f>+AP34/$AP$3</f>
        <v>1.3793090764974001E-5</v>
      </c>
      <c r="AN34" s="10">
        <f>+AN32+AM34</f>
        <v>0.99999356322430899</v>
      </c>
      <c r="AP34" s="5">
        <f>SUM(G34:AJ34)</f>
        <v>0.03</v>
      </c>
    </row>
    <row r="35" spans="1:42" x14ac:dyDescent="0.2">
      <c r="A35" s="3" t="s">
        <v>131</v>
      </c>
      <c r="B35" s="3" t="s">
        <v>52</v>
      </c>
      <c r="C35" s="3" t="s">
        <v>7</v>
      </c>
      <c r="D35" s="3" t="s">
        <v>20</v>
      </c>
      <c r="E35" s="38" t="s">
        <v>22</v>
      </c>
      <c r="F35" s="3" t="s">
        <v>9</v>
      </c>
      <c r="G35" s="8"/>
      <c r="H35" s="8"/>
      <c r="I35" s="8"/>
      <c r="J35" s="8"/>
      <c r="K35" s="8"/>
      <c r="L35" s="8"/>
      <c r="M35" s="8"/>
      <c r="N35" s="8"/>
      <c r="O35" s="8"/>
      <c r="P35" s="8"/>
      <c r="Q35" s="8"/>
      <c r="R35" s="8"/>
      <c r="S35" s="8"/>
      <c r="T35" s="8"/>
      <c r="U35" s="8"/>
      <c r="V35" s="8"/>
      <c r="W35" s="8"/>
      <c r="X35" s="8"/>
      <c r="Y35" s="8"/>
      <c r="Z35" s="8"/>
      <c r="AA35" s="8"/>
      <c r="AB35" s="8"/>
      <c r="AC35" s="8">
        <v>-1</v>
      </c>
      <c r="AD35" s="8">
        <v>-1</v>
      </c>
      <c r="AE35" s="8"/>
      <c r="AF35" s="8">
        <v>-1</v>
      </c>
      <c r="AG35" s="8"/>
      <c r="AH35" s="8"/>
      <c r="AI35" s="8"/>
      <c r="AJ35" s="8"/>
      <c r="AK35" s="12">
        <v>15</v>
      </c>
    </row>
    <row r="36" spans="1:42" x14ac:dyDescent="0.2">
      <c r="A36" s="3" t="s">
        <v>131</v>
      </c>
      <c r="B36" s="3" t="s">
        <v>52</v>
      </c>
      <c r="C36" s="3" t="s">
        <v>17</v>
      </c>
      <c r="D36" s="3" t="s">
        <v>28</v>
      </c>
      <c r="E36" s="38" t="s">
        <v>27</v>
      </c>
      <c r="F36" s="3" t="s">
        <v>8</v>
      </c>
      <c r="G36" s="8"/>
      <c r="H36" s="8"/>
      <c r="I36" s="8"/>
      <c r="J36" s="8"/>
      <c r="K36" s="8"/>
      <c r="L36" s="8"/>
      <c r="M36" s="8"/>
      <c r="N36" s="8"/>
      <c r="O36" s="8"/>
      <c r="P36" s="8"/>
      <c r="Q36" s="8"/>
      <c r="R36" s="8"/>
      <c r="S36" s="8"/>
      <c r="T36" s="8"/>
      <c r="U36" s="8"/>
      <c r="V36" s="8"/>
      <c r="W36" s="8"/>
      <c r="X36" s="8"/>
      <c r="Y36" s="8"/>
      <c r="Z36" s="8"/>
      <c r="AA36" s="8"/>
      <c r="AB36" s="8"/>
      <c r="AC36" s="8"/>
      <c r="AD36" s="8"/>
      <c r="AE36" s="8">
        <v>4.0000000000000001E-3</v>
      </c>
      <c r="AF36" s="8">
        <v>6.0000000000000001E-3</v>
      </c>
      <c r="AG36" s="8"/>
      <c r="AH36" s="8"/>
      <c r="AI36" s="8"/>
      <c r="AJ36" s="8"/>
      <c r="AK36" s="12">
        <v>16</v>
      </c>
      <c r="AM36" s="9">
        <f>+AP36/$AP$3</f>
        <v>4.5976969216580008E-6</v>
      </c>
      <c r="AN36" s="10">
        <f>+AN34+AM36</f>
        <v>0.99999816092123062</v>
      </c>
      <c r="AP36" s="5">
        <f>SUM(G36:AJ36)</f>
        <v>0.01</v>
      </c>
    </row>
    <row r="37" spans="1:42" x14ac:dyDescent="0.2">
      <c r="A37" s="3" t="s">
        <v>131</v>
      </c>
      <c r="B37" s="3" t="s">
        <v>52</v>
      </c>
      <c r="C37" s="3" t="s">
        <v>17</v>
      </c>
      <c r="D37" s="3" t="s">
        <v>28</v>
      </c>
      <c r="E37" s="38" t="s">
        <v>27</v>
      </c>
      <c r="F37" s="3" t="s">
        <v>9</v>
      </c>
      <c r="G37" s="8"/>
      <c r="H37" s="8"/>
      <c r="I37" s="8"/>
      <c r="J37" s="8"/>
      <c r="K37" s="8"/>
      <c r="L37" s="8"/>
      <c r="M37" s="8"/>
      <c r="N37" s="8"/>
      <c r="O37" s="8"/>
      <c r="P37" s="8"/>
      <c r="Q37" s="8"/>
      <c r="R37" s="8"/>
      <c r="S37" s="8"/>
      <c r="T37" s="8"/>
      <c r="U37" s="8"/>
      <c r="V37" s="8"/>
      <c r="W37" s="8"/>
      <c r="X37" s="8"/>
      <c r="Y37" s="8"/>
      <c r="Z37" s="8"/>
      <c r="AA37" s="8"/>
      <c r="AB37" s="8"/>
      <c r="AC37" s="8"/>
      <c r="AD37" s="8"/>
      <c r="AE37" s="8">
        <v>-1</v>
      </c>
      <c r="AF37" s="8">
        <v>-1</v>
      </c>
      <c r="AG37" s="8"/>
      <c r="AH37" s="8"/>
      <c r="AI37" s="8"/>
      <c r="AJ37" s="8"/>
      <c r="AK37" s="12">
        <v>16</v>
      </c>
    </row>
    <row r="38" spans="1:42" x14ac:dyDescent="0.2">
      <c r="A38" s="3" t="s">
        <v>131</v>
      </c>
      <c r="B38" s="3" t="s">
        <v>52</v>
      </c>
      <c r="C38" s="3" t="s">
        <v>17</v>
      </c>
      <c r="D38" s="3" t="s">
        <v>26</v>
      </c>
      <c r="E38" s="38" t="s">
        <v>34</v>
      </c>
      <c r="F38" s="3" t="s">
        <v>8</v>
      </c>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v>4.0000000000000001E-3</v>
      </c>
      <c r="AI38" s="8"/>
      <c r="AJ38" s="8"/>
      <c r="AK38" s="12">
        <v>17</v>
      </c>
      <c r="AM38" s="9">
        <f>+AP38/$AP$3</f>
        <v>1.8390787686632001E-6</v>
      </c>
      <c r="AN38" s="10">
        <f>+AN36+AM38</f>
        <v>0.99999999999999933</v>
      </c>
      <c r="AP38" s="5">
        <f>SUM(G38:AJ38)</f>
        <v>4.0000000000000001E-3</v>
      </c>
    </row>
    <row r="39" spans="1:42" x14ac:dyDescent="0.2">
      <c r="A39" s="3" t="s">
        <v>131</v>
      </c>
      <c r="B39" s="3" t="s">
        <v>52</v>
      </c>
      <c r="C39" s="3" t="s">
        <v>17</v>
      </c>
      <c r="D39" s="3" t="s">
        <v>26</v>
      </c>
      <c r="E39" s="38" t="s">
        <v>34</v>
      </c>
      <c r="F39" s="3" t="s">
        <v>9</v>
      </c>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t="s">
        <v>13</v>
      </c>
      <c r="AI39" s="8"/>
      <c r="AJ39" s="8"/>
      <c r="AK39" s="12">
        <v>17</v>
      </c>
    </row>
  </sheetData>
  <mergeCells count="2">
    <mergeCell ref="A1:L1"/>
    <mergeCell ref="E3:F3"/>
  </mergeCells>
  <conditionalFormatting sqref="E6:E961">
    <cfRule type="cellIs" dxfId="193" priority="74" operator="equal">
      <formula>"UN"</formula>
    </cfRule>
  </conditionalFormatting>
  <conditionalFormatting sqref="G6:AH8">
    <cfRule type="cellIs" dxfId="192" priority="17" operator="equal">
      <formula>-1</formula>
    </cfRule>
    <cfRule type="cellIs" dxfId="191" priority="18" operator="equal">
      <formula>"a"</formula>
    </cfRule>
    <cfRule type="cellIs" dxfId="190" priority="19" operator="equal">
      <formula>"b"</formula>
    </cfRule>
    <cfRule type="cellIs" dxfId="189" priority="20" operator="equal">
      <formula>"c"</formula>
    </cfRule>
    <cfRule type="cellIs" dxfId="188" priority="21" operator="equal">
      <formula>"bc"</formula>
    </cfRule>
    <cfRule type="cellIs" dxfId="187" priority="22" operator="equal">
      <formula>"ab"</formula>
    </cfRule>
    <cfRule type="cellIs" dxfId="186" priority="23" operator="equal">
      <formula>"ac"</formula>
    </cfRule>
    <cfRule type="cellIs" dxfId="185" priority="24" operator="equal">
      <formula>"abc"</formula>
    </cfRule>
  </conditionalFormatting>
  <conditionalFormatting sqref="G9:AJ39">
    <cfRule type="cellIs" dxfId="184" priority="9" operator="equal">
      <formula>-1</formula>
    </cfRule>
    <cfRule type="cellIs" dxfId="183" priority="10" operator="equal">
      <formula>"a"</formula>
    </cfRule>
    <cfRule type="cellIs" dxfId="182" priority="11" operator="equal">
      <formula>"b"</formula>
    </cfRule>
    <cfRule type="cellIs" dxfId="181" priority="12" operator="equal">
      <formula>"c"</formula>
    </cfRule>
    <cfRule type="cellIs" dxfId="180" priority="13" operator="equal">
      <formula>"bc"</formula>
    </cfRule>
    <cfRule type="cellIs" dxfId="179" priority="14" operator="equal">
      <formula>"ab"</formula>
    </cfRule>
    <cfRule type="cellIs" dxfId="178" priority="15" operator="equal">
      <formula>"ac"</formula>
    </cfRule>
    <cfRule type="cellIs" dxfId="177" priority="16" operator="equal">
      <formula>"abc"</formula>
    </cfRule>
  </conditionalFormatting>
  <conditionalFormatting sqref="AI7:AJ7">
    <cfRule type="cellIs" dxfId="176" priority="57" operator="equal">
      <formula>-1</formula>
    </cfRule>
    <cfRule type="cellIs" dxfId="175" priority="58" operator="equal">
      <formula>"a"</formula>
    </cfRule>
    <cfRule type="cellIs" dxfId="174" priority="59" operator="equal">
      <formula>"b"</formula>
    </cfRule>
    <cfRule type="cellIs" dxfId="173" priority="60" operator="equal">
      <formula>"c"</formula>
    </cfRule>
    <cfRule type="cellIs" dxfId="172" priority="61" operator="equal">
      <formula>"bc"</formula>
    </cfRule>
    <cfRule type="cellIs" dxfId="171" priority="62" operator="equal">
      <formula>"ab"</formula>
    </cfRule>
    <cfRule type="cellIs" dxfId="170" priority="63" operator="equal">
      <formula>"ac"</formula>
    </cfRule>
    <cfRule type="cellIs" dxfId="169" priority="64" operator="equal">
      <formula>"abc"</formula>
    </cfRule>
  </conditionalFormatting>
  <conditionalFormatting sqref="AK6:AK7">
    <cfRule type="cellIs" dxfId="168" priority="1" operator="equal">
      <formula>-1</formula>
    </cfRule>
    <cfRule type="cellIs" dxfId="167" priority="2" operator="equal">
      <formula>"a"</formula>
    </cfRule>
    <cfRule type="cellIs" dxfId="166" priority="3" operator="equal">
      <formula>"b"</formula>
    </cfRule>
    <cfRule type="cellIs" dxfId="165" priority="4" operator="equal">
      <formula>"c"</formula>
    </cfRule>
    <cfRule type="cellIs" dxfId="164" priority="5" operator="equal">
      <formula>"bc"</formula>
    </cfRule>
    <cfRule type="cellIs" dxfId="163" priority="6" operator="equal">
      <formula>"ab"</formula>
    </cfRule>
    <cfRule type="cellIs" dxfId="162" priority="7" operator="equal">
      <formula>"ac"</formula>
    </cfRule>
    <cfRule type="cellIs" dxfId="161" priority="8" operator="equal">
      <formula>"abc"</formula>
    </cfRule>
  </conditionalFormatting>
  <conditionalFormatting sqref="AM6:AM661">
    <cfRule type="colorScale" priority="1860">
      <colorScale>
        <cfvo type="min"/>
        <cfvo type="percentile" val="50"/>
        <cfvo type="max"/>
        <color rgb="FFF8696B"/>
        <color rgb="FFFFEB84"/>
        <color rgb="FF63BE7B"/>
      </colorScale>
    </cfRule>
  </conditionalFormatting>
  <conditionalFormatting sqref="AN6:AN661">
    <cfRule type="colorScale" priority="1862">
      <colorScale>
        <cfvo type="min"/>
        <cfvo type="percentile" val="50"/>
        <cfvo type="num" val="0.97499999999999998"/>
        <color rgb="FF63BE7B"/>
        <color rgb="FFFCFCFF"/>
        <color rgb="FFF8696B"/>
      </colorScale>
    </cfRule>
  </conditionalFormatting>
  <conditionalFormatting sqref="AN7">
    <cfRule type="colorScale" priority="76">
      <colorScale>
        <cfvo type="min"/>
        <cfvo type="percentile" val="50"/>
        <cfvo type="num" val="0.97499999999999998"/>
        <color rgb="FF63BE7B"/>
        <color rgb="FFFCFCFF"/>
        <color rgb="FFF8696B"/>
      </colorScale>
    </cfRule>
  </conditionalFormatting>
  <conditionalFormatting sqref="AP2">
    <cfRule type="cellIs" dxfId="160" priority="75" operator="equal">
      <formula>"Check functions"</formula>
    </cfRule>
  </conditionalFormatting>
  <pageMargins left="0.7" right="0.7" top="0.75" bottom="0.75" header="0.3" footer="0.3"/>
  <pageSetup paperSize="9" scale="36" orientation="portrait" r:id="rId1"/>
  <colBreaks count="1" manualBreakCount="1">
    <brk id="40"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DADE4-0F2C-400F-A5F6-8C52D9C33087}">
  <dimension ref="A1:AP15"/>
  <sheetViews>
    <sheetView showGridLines="0" view="pageBreakPreview" zoomScaleNormal="100" zoomScaleSheetLayoutView="100" workbookViewId="0">
      <selection activeCell="AI30" sqref="AI30"/>
    </sheetView>
  </sheetViews>
  <sheetFormatPr defaultColWidth="9.140625" defaultRowHeight="11.25" x14ac:dyDescent="0.2"/>
  <cols>
    <col min="1" max="1" width="6.7109375" style="3" bestFit="1" customWidth="1"/>
    <col min="2" max="2" width="5.28515625" style="3" bestFit="1" customWidth="1"/>
    <col min="3" max="3" width="5.7109375" style="3" bestFit="1" customWidth="1"/>
    <col min="4" max="4" width="20" style="3" bestFit="1" customWidth="1"/>
    <col min="5" max="5" width="7" style="38" bestFit="1" customWidth="1"/>
    <col min="6" max="6" width="4.7109375" style="3" bestFit="1" customWidth="1"/>
    <col min="7" max="36" width="5.7109375" style="3" customWidth="1"/>
    <col min="37" max="37" width="5" style="12" bestFit="1" customWidth="1"/>
    <col min="38" max="38" width="1.7109375" style="3" customWidth="1"/>
    <col min="39" max="39" width="4" style="4" bestFit="1" customWidth="1"/>
    <col min="40" max="40" width="5.42578125" style="4" bestFit="1" customWidth="1"/>
    <col min="41" max="41" width="3" style="3" customWidth="1"/>
    <col min="42" max="42" width="8.28515625" style="3" bestFit="1" customWidth="1"/>
    <col min="43" max="16384" width="9.140625" style="3"/>
  </cols>
  <sheetData>
    <row r="1" spans="1:42" x14ac:dyDescent="0.2">
      <c r="A1" s="54" t="str">
        <f>+'catSMT-app'!L15</f>
        <v>Table A5-j SCRS catalogue: COM[MD] (Scomberomorus commerson)</v>
      </c>
      <c r="B1" s="54"/>
      <c r="C1" s="54"/>
      <c r="D1" s="54"/>
      <c r="E1" s="54"/>
      <c r="F1" s="54"/>
      <c r="G1" s="54"/>
      <c r="H1" s="54"/>
      <c r="I1" s="54"/>
      <c r="J1" s="54"/>
      <c r="K1" s="54"/>
      <c r="L1" s="54"/>
    </row>
    <row r="2" spans="1:42" x14ac:dyDescent="0.2">
      <c r="AP2" s="3" t="str">
        <f>IF((SUM(G3:AJ3)=AP3),"Ok","Check functions")</f>
        <v>Ok</v>
      </c>
    </row>
    <row r="3" spans="1:42" x14ac:dyDescent="0.2">
      <c r="E3" s="50" t="s">
        <v>36</v>
      </c>
      <c r="F3" s="51"/>
      <c r="G3" s="6">
        <f>SUMIF(G6:G15,"&gt;0")</f>
        <v>770</v>
      </c>
      <c r="H3" s="6">
        <f t="shared" ref="H3:AJ3" si="0">SUMIF(H6:H15,"&gt;0")</f>
        <v>688</v>
      </c>
      <c r="I3" s="6">
        <f t="shared" si="0"/>
        <v>1081.3320000000001</v>
      </c>
      <c r="J3" s="6">
        <f t="shared" si="0"/>
        <v>1397.87</v>
      </c>
      <c r="K3" s="6">
        <f t="shared" si="0"/>
        <v>1032.127</v>
      </c>
      <c r="L3" s="6">
        <f t="shared" si="0"/>
        <v>1163.5920000000001</v>
      </c>
      <c r="M3" s="6">
        <f t="shared" si="0"/>
        <v>1110.4290000000001</v>
      </c>
      <c r="N3" s="6">
        <f t="shared" si="0"/>
        <v>1007.39</v>
      </c>
      <c r="O3" s="6">
        <f t="shared" si="0"/>
        <v>1165.5999999999999</v>
      </c>
      <c r="P3" s="6">
        <f t="shared" si="0"/>
        <v>1940.76</v>
      </c>
      <c r="Q3" s="6">
        <f t="shared" si="0"/>
        <v>1769.45</v>
      </c>
      <c r="R3" s="6">
        <f t="shared" si="0"/>
        <v>1633.653</v>
      </c>
      <c r="S3" s="6">
        <f t="shared" si="0"/>
        <v>1033.279</v>
      </c>
      <c r="T3" s="6">
        <f t="shared" si="0"/>
        <v>1100.665</v>
      </c>
      <c r="U3" s="6">
        <f t="shared" si="0"/>
        <v>1621.7570000000001</v>
      </c>
      <c r="V3" s="6">
        <f t="shared" si="0"/>
        <v>1861.423</v>
      </c>
      <c r="W3" s="6">
        <f t="shared" si="0"/>
        <v>1932.451</v>
      </c>
      <c r="X3" s="6">
        <f t="shared" si="0"/>
        <v>1670.3130000000001</v>
      </c>
      <c r="Y3" s="6">
        <f t="shared" si="0"/>
        <v>987.06299999999999</v>
      </c>
      <c r="Z3" s="6">
        <f t="shared" si="0"/>
        <v>644.91899999999998</v>
      </c>
      <c r="AA3" s="6">
        <f t="shared" si="0"/>
        <v>540.46100000000001</v>
      </c>
      <c r="AB3" s="6">
        <f t="shared" si="0"/>
        <v>751.51900000000001</v>
      </c>
      <c r="AC3" s="6">
        <f t="shared" si="0"/>
        <v>827.66100000000006</v>
      </c>
      <c r="AD3" s="6">
        <f t="shared" si="0"/>
        <v>1088.9560000000001</v>
      </c>
      <c r="AE3" s="6">
        <f t="shared" si="0"/>
        <v>1182.8920000000001</v>
      </c>
      <c r="AF3" s="6">
        <f t="shared" si="0"/>
        <v>1192.181</v>
      </c>
      <c r="AG3" s="6">
        <f t="shared" si="0"/>
        <v>879.67</v>
      </c>
      <c r="AH3" s="6">
        <f t="shared" si="0"/>
        <v>68.177999999999997</v>
      </c>
      <c r="AI3" s="6">
        <f t="shared" si="0"/>
        <v>134.78800000000001</v>
      </c>
      <c r="AJ3" s="44">
        <f t="shared" si="0"/>
        <v>70.826999999999998</v>
      </c>
      <c r="AP3" s="5">
        <f>SUM(AP6:AP15)</f>
        <v>32349.205999999998</v>
      </c>
    </row>
    <row r="4" spans="1:42" x14ac:dyDescent="0.2">
      <c r="A4" s="43" t="s">
        <v>168</v>
      </c>
      <c r="B4" s="43">
        <v>0</v>
      </c>
    </row>
    <row r="5" spans="1:42" ht="12" x14ac:dyDescent="0.2">
      <c r="A5" s="40" t="s">
        <v>0</v>
      </c>
      <c r="B5" s="40" t="s">
        <v>1</v>
      </c>
      <c r="C5" s="41" t="s">
        <v>2</v>
      </c>
      <c r="D5" s="41" t="s">
        <v>3</v>
      </c>
      <c r="E5" s="41" t="s">
        <v>4</v>
      </c>
      <c r="F5" s="41" t="s">
        <v>5</v>
      </c>
      <c r="G5" s="42">
        <v>1993</v>
      </c>
      <c r="H5" s="42">
        <v>1994</v>
      </c>
      <c r="I5" s="42">
        <v>1995</v>
      </c>
      <c r="J5" s="42">
        <v>1996</v>
      </c>
      <c r="K5" s="42">
        <v>1997</v>
      </c>
      <c r="L5" s="42">
        <v>1998</v>
      </c>
      <c r="M5" s="42">
        <v>1999</v>
      </c>
      <c r="N5" s="42">
        <v>2000</v>
      </c>
      <c r="O5" s="42">
        <v>2001</v>
      </c>
      <c r="P5" s="42">
        <v>2002</v>
      </c>
      <c r="Q5" s="42">
        <v>2003</v>
      </c>
      <c r="R5" s="42">
        <v>2004</v>
      </c>
      <c r="S5" s="42">
        <v>2005</v>
      </c>
      <c r="T5" s="42">
        <v>2006</v>
      </c>
      <c r="U5" s="42">
        <v>2007</v>
      </c>
      <c r="V5" s="42">
        <v>2008</v>
      </c>
      <c r="W5" s="42">
        <v>2009</v>
      </c>
      <c r="X5" s="42">
        <v>2010</v>
      </c>
      <c r="Y5" s="42">
        <v>2011</v>
      </c>
      <c r="Z5" s="42">
        <v>2012</v>
      </c>
      <c r="AA5" s="42">
        <v>2013</v>
      </c>
      <c r="AB5" s="42">
        <v>2014</v>
      </c>
      <c r="AC5" s="42">
        <v>2015</v>
      </c>
      <c r="AD5" s="42">
        <v>2016</v>
      </c>
      <c r="AE5" s="42">
        <v>2017</v>
      </c>
      <c r="AF5" s="42">
        <v>2018</v>
      </c>
      <c r="AG5" s="42">
        <v>2019</v>
      </c>
      <c r="AH5" s="42">
        <v>2020</v>
      </c>
      <c r="AI5" s="42">
        <v>2021</v>
      </c>
      <c r="AJ5" s="42">
        <v>2022</v>
      </c>
      <c r="AK5" s="14" t="s">
        <v>6</v>
      </c>
      <c r="AM5" s="7" t="s">
        <v>39</v>
      </c>
      <c r="AN5" s="7" t="s">
        <v>40</v>
      </c>
      <c r="AP5" s="3" t="str">
        <f>_xlfn.CONCAT("Σ(", G5, "-", RIGHT(AJ5,2), ")")</f>
        <v>Σ(1993-22)</v>
      </c>
    </row>
    <row r="6" spans="1:42" x14ac:dyDescent="0.2">
      <c r="A6" s="3" t="s">
        <v>163</v>
      </c>
      <c r="B6" s="3" t="s">
        <v>70</v>
      </c>
      <c r="C6" s="3" t="s">
        <v>7</v>
      </c>
      <c r="D6" s="3" t="s">
        <v>73</v>
      </c>
      <c r="E6" s="38" t="s">
        <v>21</v>
      </c>
      <c r="F6" s="3" t="s">
        <v>8</v>
      </c>
      <c r="G6" s="5">
        <v>299</v>
      </c>
      <c r="H6" s="5">
        <v>270</v>
      </c>
      <c r="I6" s="5">
        <v>530</v>
      </c>
      <c r="J6" s="5">
        <v>1071</v>
      </c>
      <c r="K6" s="5">
        <v>594</v>
      </c>
      <c r="L6" s="5">
        <v>576</v>
      </c>
      <c r="M6" s="5">
        <v>562</v>
      </c>
      <c r="N6" s="5">
        <v>548</v>
      </c>
      <c r="O6" s="5">
        <v>778</v>
      </c>
      <c r="P6" s="5">
        <v>1301</v>
      </c>
      <c r="Q6" s="5">
        <v>903</v>
      </c>
      <c r="R6" s="5">
        <v>986</v>
      </c>
      <c r="S6" s="5">
        <v>426</v>
      </c>
      <c r="T6" s="5">
        <v>1087</v>
      </c>
      <c r="U6" s="5">
        <v>1564</v>
      </c>
      <c r="V6" s="5">
        <v>1810</v>
      </c>
      <c r="W6" s="5">
        <v>1689</v>
      </c>
      <c r="X6" s="5">
        <v>1578</v>
      </c>
      <c r="Y6" s="5">
        <v>939</v>
      </c>
      <c r="Z6" s="5">
        <v>494</v>
      </c>
      <c r="AA6" s="5">
        <v>478</v>
      </c>
      <c r="AB6" s="5">
        <v>658</v>
      </c>
      <c r="AC6" s="5">
        <v>699</v>
      </c>
      <c r="AD6" s="5">
        <v>895</v>
      </c>
      <c r="AE6" s="5">
        <v>1019</v>
      </c>
      <c r="AF6" s="5">
        <v>1017</v>
      </c>
      <c r="AG6" s="5">
        <v>696</v>
      </c>
      <c r="AH6" s="5"/>
      <c r="AI6" s="5"/>
      <c r="AJ6" s="5"/>
      <c r="AK6" s="15">
        <v>1</v>
      </c>
      <c r="AM6" s="9">
        <f>+AP6/$AP$3</f>
        <v>0.72542738761501602</v>
      </c>
      <c r="AN6" s="10">
        <f>+AM6</f>
        <v>0.72542738761501602</v>
      </c>
      <c r="AP6" s="5">
        <f>SUM(G6:AJ6)</f>
        <v>23467</v>
      </c>
    </row>
    <row r="7" spans="1:42" x14ac:dyDescent="0.2">
      <c r="A7" s="3" t="s">
        <v>163</v>
      </c>
      <c r="B7" s="3" t="s">
        <v>70</v>
      </c>
      <c r="C7" s="3" t="s">
        <v>7</v>
      </c>
      <c r="D7" s="3" t="s">
        <v>73</v>
      </c>
      <c r="E7" s="38" t="s">
        <v>21</v>
      </c>
      <c r="F7" s="3" t="s">
        <v>9</v>
      </c>
      <c r="G7" s="8">
        <v>-1</v>
      </c>
      <c r="H7" s="8">
        <v>-1</v>
      </c>
      <c r="I7" s="8">
        <v>-1</v>
      </c>
      <c r="J7" s="8">
        <v>-1</v>
      </c>
      <c r="K7" s="8">
        <v>-1</v>
      </c>
      <c r="L7" s="8">
        <v>-1</v>
      </c>
      <c r="M7" s="8">
        <v>-1</v>
      </c>
      <c r="N7" s="8">
        <v>-1</v>
      </c>
      <c r="O7" s="8">
        <v>-1</v>
      </c>
      <c r="P7" s="8">
        <v>-1</v>
      </c>
      <c r="Q7" s="8">
        <v>-1</v>
      </c>
      <c r="R7" s="8">
        <v>-1</v>
      </c>
      <c r="S7" s="8">
        <v>-1</v>
      </c>
      <c r="T7" s="8">
        <v>-1</v>
      </c>
      <c r="U7" s="8">
        <v>-1</v>
      </c>
      <c r="V7" s="8">
        <v>-1</v>
      </c>
      <c r="W7" s="8">
        <v>-1</v>
      </c>
      <c r="X7" s="8">
        <v>-1</v>
      </c>
      <c r="Y7" s="8">
        <v>-1</v>
      </c>
      <c r="Z7" s="8">
        <v>-1</v>
      </c>
      <c r="AA7" s="8">
        <v>-1</v>
      </c>
      <c r="AB7" s="8">
        <v>-1</v>
      </c>
      <c r="AC7" s="8">
        <v>-1</v>
      </c>
      <c r="AD7" s="8">
        <v>-1</v>
      </c>
      <c r="AE7" s="8">
        <v>-1</v>
      </c>
      <c r="AF7" s="8">
        <v>-1</v>
      </c>
      <c r="AG7" s="8">
        <v>-1</v>
      </c>
      <c r="AH7" s="8"/>
      <c r="AI7" s="8"/>
      <c r="AJ7" s="8"/>
      <c r="AK7" s="15">
        <v>1</v>
      </c>
    </row>
    <row r="8" spans="1:42" x14ac:dyDescent="0.2">
      <c r="A8" s="3" t="s">
        <v>163</v>
      </c>
      <c r="B8" s="3" t="s">
        <v>70</v>
      </c>
      <c r="C8" s="3" t="s">
        <v>7</v>
      </c>
      <c r="D8" s="3" t="s">
        <v>72</v>
      </c>
      <c r="E8" s="38" t="s">
        <v>21</v>
      </c>
      <c r="F8" s="3" t="s">
        <v>8</v>
      </c>
      <c r="G8" s="5">
        <v>471</v>
      </c>
      <c r="H8" s="5">
        <v>418</v>
      </c>
      <c r="I8" s="5">
        <v>506</v>
      </c>
      <c r="J8" s="5">
        <v>277</v>
      </c>
      <c r="K8" s="5">
        <v>357</v>
      </c>
      <c r="L8" s="5">
        <v>511</v>
      </c>
      <c r="M8" s="5">
        <v>475</v>
      </c>
      <c r="N8" s="5">
        <v>405</v>
      </c>
      <c r="O8" s="5">
        <v>350</v>
      </c>
      <c r="P8" s="5">
        <v>597</v>
      </c>
      <c r="Q8" s="5">
        <v>839</v>
      </c>
      <c r="R8" s="5">
        <v>609</v>
      </c>
      <c r="S8" s="5">
        <v>575</v>
      </c>
      <c r="T8" s="5"/>
      <c r="U8" s="5"/>
      <c r="V8" s="5"/>
      <c r="W8" s="5"/>
      <c r="X8" s="5"/>
      <c r="Y8" s="5"/>
      <c r="Z8" s="5"/>
      <c r="AA8" s="5"/>
      <c r="AB8" s="5"/>
      <c r="AC8" s="5"/>
      <c r="AD8" s="5"/>
      <c r="AE8" s="5"/>
      <c r="AF8" s="5"/>
      <c r="AG8" s="5"/>
      <c r="AH8" s="5"/>
      <c r="AI8" s="5"/>
      <c r="AJ8" s="5"/>
      <c r="AK8" s="15">
        <v>2</v>
      </c>
      <c r="AM8" s="9">
        <f>+AP8/$AP$3</f>
        <v>0.19753189614607544</v>
      </c>
      <c r="AN8" s="10">
        <f>+AN6+AM8</f>
        <v>0.92295928376109149</v>
      </c>
      <c r="AP8" s="5">
        <f>SUM(G8:AJ8)</f>
        <v>6390</v>
      </c>
    </row>
    <row r="9" spans="1:42" ht="12" thickBot="1" x14ac:dyDescent="0.25">
      <c r="A9" s="3" t="s">
        <v>163</v>
      </c>
      <c r="B9" s="3" t="s">
        <v>70</v>
      </c>
      <c r="C9" s="3" t="s">
        <v>7</v>
      </c>
      <c r="D9" s="3" t="s">
        <v>72</v>
      </c>
      <c r="E9" s="38" t="s">
        <v>21</v>
      </c>
      <c r="F9" s="3" t="s">
        <v>9</v>
      </c>
      <c r="G9" s="8">
        <v>-1</v>
      </c>
      <c r="H9" s="8">
        <v>-1</v>
      </c>
      <c r="I9" s="8">
        <v>-1</v>
      </c>
      <c r="J9" s="8">
        <v>-1</v>
      </c>
      <c r="K9" s="8">
        <v>-1</v>
      </c>
      <c r="L9" s="8">
        <v>-1</v>
      </c>
      <c r="M9" s="8">
        <v>-1</v>
      </c>
      <c r="N9" s="8">
        <v>-1</v>
      </c>
      <c r="O9" s="8">
        <v>-1</v>
      </c>
      <c r="P9" s="8">
        <v>-1</v>
      </c>
      <c r="Q9" s="8">
        <v>-1</v>
      </c>
      <c r="R9" s="8">
        <v>-1</v>
      </c>
      <c r="S9" s="8">
        <v>-1</v>
      </c>
      <c r="T9" s="8"/>
      <c r="U9" s="8"/>
      <c r="V9" s="8"/>
      <c r="W9" s="8"/>
      <c r="X9" s="8"/>
      <c r="Y9" s="8"/>
      <c r="Z9" s="8"/>
      <c r="AA9" s="8"/>
      <c r="AB9" s="8"/>
      <c r="AC9" s="8"/>
      <c r="AD9" s="8"/>
      <c r="AE9" s="8"/>
      <c r="AF9" s="8"/>
      <c r="AG9" s="8"/>
      <c r="AH9" s="8"/>
      <c r="AI9" s="8"/>
      <c r="AJ9" s="8"/>
      <c r="AK9" s="33">
        <v>2</v>
      </c>
    </row>
    <row r="10" spans="1:42" x14ac:dyDescent="0.2">
      <c r="A10" s="3" t="s">
        <v>163</v>
      </c>
      <c r="B10" s="3" t="s">
        <v>70</v>
      </c>
      <c r="C10" s="3" t="s">
        <v>17</v>
      </c>
      <c r="D10" s="3" t="s">
        <v>99</v>
      </c>
      <c r="E10" s="38" t="s">
        <v>21</v>
      </c>
      <c r="F10" s="3" t="s">
        <v>8</v>
      </c>
      <c r="G10" s="5"/>
      <c r="H10" s="5"/>
      <c r="I10" s="5">
        <v>45.332000000000001</v>
      </c>
      <c r="J10" s="5">
        <v>49.87</v>
      </c>
      <c r="K10" s="5">
        <v>81.126999999999995</v>
      </c>
      <c r="L10" s="5">
        <v>76.591999999999999</v>
      </c>
      <c r="M10" s="5">
        <v>73.429000000000002</v>
      </c>
      <c r="N10" s="5">
        <v>54.39</v>
      </c>
      <c r="O10" s="5">
        <v>37.6</v>
      </c>
      <c r="P10" s="5">
        <v>42.76</v>
      </c>
      <c r="Q10" s="5">
        <v>27.45</v>
      </c>
      <c r="R10" s="5">
        <v>38.652999999999999</v>
      </c>
      <c r="S10" s="5">
        <v>32.279000000000003</v>
      </c>
      <c r="T10" s="5">
        <v>13.664999999999999</v>
      </c>
      <c r="U10" s="5">
        <v>57.756999999999998</v>
      </c>
      <c r="V10" s="5">
        <v>51.423000000000002</v>
      </c>
      <c r="W10" s="5">
        <v>154.45099999999999</v>
      </c>
      <c r="X10" s="5">
        <v>45.313000000000002</v>
      </c>
      <c r="Y10" s="5">
        <v>9.0630000000000006</v>
      </c>
      <c r="Z10" s="5">
        <v>16.919</v>
      </c>
      <c r="AA10" s="5">
        <v>20.460999999999999</v>
      </c>
      <c r="AB10" s="5">
        <v>42.518999999999998</v>
      </c>
      <c r="AC10" s="5">
        <v>37.661000000000001</v>
      </c>
      <c r="AD10" s="5">
        <v>81.956000000000003</v>
      </c>
      <c r="AE10" s="5">
        <v>69.891999999999996</v>
      </c>
      <c r="AF10" s="5">
        <v>64.180999999999997</v>
      </c>
      <c r="AG10" s="5">
        <v>83.07</v>
      </c>
      <c r="AH10" s="5">
        <v>68.177999999999997</v>
      </c>
      <c r="AI10" s="5">
        <v>134.78800000000001</v>
      </c>
      <c r="AJ10" s="5">
        <v>70.826999999999998</v>
      </c>
      <c r="AK10" s="15">
        <v>3</v>
      </c>
      <c r="AM10" s="9">
        <f>+AP10/$AP$3</f>
        <v>4.8891648221597778E-2</v>
      </c>
      <c r="AN10" s="10">
        <f>+AN8+AM10</f>
        <v>0.97185093198268924</v>
      </c>
      <c r="AP10" s="5">
        <f>SUM(G10:AJ10)</f>
        <v>1581.606</v>
      </c>
    </row>
    <row r="11" spans="1:42" x14ac:dyDescent="0.2">
      <c r="A11" s="3" t="s">
        <v>163</v>
      </c>
      <c r="B11" s="3" t="s">
        <v>70</v>
      </c>
      <c r="C11" s="3" t="s">
        <v>17</v>
      </c>
      <c r="D11" s="3" t="s">
        <v>99</v>
      </c>
      <c r="E11" s="38" t="s">
        <v>21</v>
      </c>
      <c r="F11" s="3" t="s">
        <v>9</v>
      </c>
      <c r="G11" s="8"/>
      <c r="H11" s="8"/>
      <c r="I11" s="8">
        <v>-1</v>
      </c>
      <c r="J11" s="8">
        <v>-1</v>
      </c>
      <c r="K11" s="8">
        <v>-1</v>
      </c>
      <c r="L11" s="8">
        <v>-1</v>
      </c>
      <c r="M11" s="8">
        <v>-1</v>
      </c>
      <c r="N11" s="8">
        <v>-1</v>
      </c>
      <c r="O11" s="8">
        <v>-1</v>
      </c>
      <c r="P11" s="8">
        <v>-1</v>
      </c>
      <c r="Q11" s="8">
        <v>-1</v>
      </c>
      <c r="R11" s="8">
        <v>-1</v>
      </c>
      <c r="S11" s="8">
        <v>-1</v>
      </c>
      <c r="T11" s="8">
        <v>-1</v>
      </c>
      <c r="U11" s="8">
        <v>-1</v>
      </c>
      <c r="V11" s="8">
        <v>-1</v>
      </c>
      <c r="W11" s="8">
        <v>-1</v>
      </c>
      <c r="X11" s="8">
        <v>-1</v>
      </c>
      <c r="Y11" s="8">
        <v>-1</v>
      </c>
      <c r="Z11" s="8">
        <v>-1</v>
      </c>
      <c r="AA11" s="8">
        <v>-1</v>
      </c>
      <c r="AB11" s="8">
        <v>-1</v>
      </c>
      <c r="AC11" s="8">
        <v>-1</v>
      </c>
      <c r="AD11" s="8">
        <v>-1</v>
      </c>
      <c r="AE11" s="8">
        <v>-1</v>
      </c>
      <c r="AF11" s="8">
        <v>-1</v>
      </c>
      <c r="AG11" s="8">
        <v>-1</v>
      </c>
      <c r="AH11" s="8">
        <v>-1</v>
      </c>
      <c r="AI11" s="8">
        <v>-1</v>
      </c>
      <c r="AJ11" s="8">
        <v>-1</v>
      </c>
      <c r="AK11" s="15">
        <v>3</v>
      </c>
    </row>
    <row r="12" spans="1:42" x14ac:dyDescent="0.2">
      <c r="A12" s="3" t="s">
        <v>163</v>
      </c>
      <c r="B12" s="3" t="s">
        <v>70</v>
      </c>
      <c r="C12" s="3" t="s">
        <v>17</v>
      </c>
      <c r="D12" s="3" t="s">
        <v>98</v>
      </c>
      <c r="E12" s="38" t="s">
        <v>21</v>
      </c>
      <c r="F12" s="3" t="s">
        <v>8</v>
      </c>
      <c r="G12" s="5"/>
      <c r="H12" s="5"/>
      <c r="I12" s="5"/>
      <c r="J12" s="5"/>
      <c r="K12" s="5"/>
      <c r="L12" s="5"/>
      <c r="M12" s="5"/>
      <c r="N12" s="5"/>
      <c r="O12" s="5"/>
      <c r="P12" s="5"/>
      <c r="Q12" s="5"/>
      <c r="R12" s="5"/>
      <c r="S12" s="5"/>
      <c r="T12" s="5"/>
      <c r="U12" s="5"/>
      <c r="V12" s="5"/>
      <c r="W12" s="5">
        <v>89</v>
      </c>
      <c r="X12" s="5">
        <v>47</v>
      </c>
      <c r="Y12" s="5">
        <v>39</v>
      </c>
      <c r="Z12" s="5">
        <v>134</v>
      </c>
      <c r="AA12" s="5">
        <v>42</v>
      </c>
      <c r="AB12" s="5">
        <v>42</v>
      </c>
      <c r="AC12" s="5">
        <v>42</v>
      </c>
      <c r="AD12" s="5">
        <v>45</v>
      </c>
      <c r="AE12" s="5">
        <v>42</v>
      </c>
      <c r="AF12" s="5">
        <v>42</v>
      </c>
      <c r="AG12" s="5">
        <v>42</v>
      </c>
      <c r="AH12" s="5"/>
      <c r="AI12" s="5"/>
      <c r="AJ12" s="5"/>
      <c r="AK12" s="15">
        <v>4</v>
      </c>
      <c r="AM12" s="9">
        <f>+AP12/$AP$3</f>
        <v>1.873307184108321E-2</v>
      </c>
      <c r="AN12" s="10">
        <f>+AN10+AM12</f>
        <v>0.99058400382377243</v>
      </c>
      <c r="AP12" s="5">
        <f>SUM(G12:AJ12)</f>
        <v>606</v>
      </c>
    </row>
    <row r="13" spans="1:42" x14ac:dyDescent="0.2">
      <c r="A13" s="3" t="s">
        <v>163</v>
      </c>
      <c r="B13" s="3" t="s">
        <v>70</v>
      </c>
      <c r="C13" s="3" t="s">
        <v>17</v>
      </c>
      <c r="D13" s="3" t="s">
        <v>98</v>
      </c>
      <c r="E13" s="38" t="s">
        <v>21</v>
      </c>
      <c r="F13" s="3" t="s">
        <v>9</v>
      </c>
      <c r="G13" s="8"/>
      <c r="H13" s="8"/>
      <c r="I13" s="8"/>
      <c r="J13" s="8"/>
      <c r="K13" s="8"/>
      <c r="L13" s="8"/>
      <c r="M13" s="8"/>
      <c r="N13" s="8"/>
      <c r="O13" s="8"/>
      <c r="P13" s="8"/>
      <c r="Q13" s="8"/>
      <c r="R13" s="8"/>
      <c r="S13" s="8"/>
      <c r="T13" s="8"/>
      <c r="U13" s="8"/>
      <c r="V13" s="8"/>
      <c r="W13" s="8">
        <v>-1</v>
      </c>
      <c r="X13" s="8">
        <v>-1</v>
      </c>
      <c r="Y13" s="8">
        <v>-1</v>
      </c>
      <c r="Z13" s="8">
        <v>-1</v>
      </c>
      <c r="AA13" s="8">
        <v>-1</v>
      </c>
      <c r="AB13" s="8">
        <v>-1</v>
      </c>
      <c r="AC13" s="8">
        <v>-1</v>
      </c>
      <c r="AD13" s="8">
        <v>-1</v>
      </c>
      <c r="AE13" s="8">
        <v>-1</v>
      </c>
      <c r="AF13" s="8">
        <v>-1</v>
      </c>
      <c r="AG13" s="8">
        <v>-1</v>
      </c>
      <c r="AH13" s="8"/>
      <c r="AI13" s="8"/>
      <c r="AJ13" s="8"/>
      <c r="AK13" s="15">
        <v>4</v>
      </c>
    </row>
    <row r="14" spans="1:42" x14ac:dyDescent="0.2">
      <c r="A14" s="3" t="s">
        <v>163</v>
      </c>
      <c r="B14" s="3" t="s">
        <v>70</v>
      </c>
      <c r="C14" s="3" t="s">
        <v>17</v>
      </c>
      <c r="D14" s="3" t="s">
        <v>167</v>
      </c>
      <c r="E14" s="38" t="s">
        <v>21</v>
      </c>
      <c r="F14" s="3" t="s">
        <v>8</v>
      </c>
      <c r="G14" s="5"/>
      <c r="H14" s="5"/>
      <c r="I14" s="5"/>
      <c r="J14" s="5"/>
      <c r="K14" s="5"/>
      <c r="L14" s="5"/>
      <c r="M14" s="5"/>
      <c r="N14" s="5"/>
      <c r="O14" s="5"/>
      <c r="P14" s="5"/>
      <c r="Q14" s="5"/>
      <c r="R14" s="5"/>
      <c r="S14" s="5"/>
      <c r="T14" s="5"/>
      <c r="U14" s="5"/>
      <c r="V14" s="5"/>
      <c r="W14" s="5"/>
      <c r="X14" s="5"/>
      <c r="Y14" s="5"/>
      <c r="Z14" s="5"/>
      <c r="AA14" s="5"/>
      <c r="AB14" s="5">
        <v>9</v>
      </c>
      <c r="AC14" s="5">
        <v>49</v>
      </c>
      <c r="AD14" s="5">
        <v>67</v>
      </c>
      <c r="AE14" s="5">
        <v>52</v>
      </c>
      <c r="AF14" s="5">
        <v>69</v>
      </c>
      <c r="AG14" s="5">
        <v>58.6</v>
      </c>
      <c r="AH14" s="5"/>
      <c r="AI14" s="5"/>
      <c r="AJ14" s="5"/>
      <c r="AK14" s="12">
        <v>5</v>
      </c>
      <c r="AM14" s="9">
        <f>+AP14/$AP$3</f>
        <v>9.4159961762276343E-3</v>
      </c>
      <c r="AN14" s="10">
        <f>+AN12+AM14</f>
        <v>1</v>
      </c>
      <c r="AP14" s="5">
        <f>SUM(G14:AJ14)</f>
        <v>304.60000000000002</v>
      </c>
    </row>
    <row r="15" spans="1:42" x14ac:dyDescent="0.2">
      <c r="A15" s="3" t="s">
        <v>163</v>
      </c>
      <c r="B15" s="3" t="s">
        <v>70</v>
      </c>
      <c r="C15" s="3" t="s">
        <v>17</v>
      </c>
      <c r="D15" s="3" t="s">
        <v>167</v>
      </c>
      <c r="E15" s="38" t="s">
        <v>21</v>
      </c>
      <c r="F15" s="3" t="s">
        <v>9</v>
      </c>
      <c r="G15" s="8"/>
      <c r="H15" s="8"/>
      <c r="I15" s="8"/>
      <c r="J15" s="8"/>
      <c r="K15" s="8"/>
      <c r="L15" s="8"/>
      <c r="M15" s="8"/>
      <c r="N15" s="8"/>
      <c r="O15" s="8"/>
      <c r="P15" s="8"/>
      <c r="Q15" s="8"/>
      <c r="R15" s="8"/>
      <c r="S15" s="8"/>
      <c r="T15" s="8"/>
      <c r="U15" s="8"/>
      <c r="V15" s="8"/>
      <c r="W15" s="8"/>
      <c r="X15" s="8"/>
      <c r="Y15" s="8"/>
      <c r="Z15" s="8"/>
      <c r="AA15" s="8"/>
      <c r="AB15" s="8">
        <v>-1</v>
      </c>
      <c r="AC15" s="8">
        <v>-1</v>
      </c>
      <c r="AD15" s="8">
        <v>-1</v>
      </c>
      <c r="AE15" s="8">
        <v>-1</v>
      </c>
      <c r="AF15" s="8">
        <v>-1</v>
      </c>
      <c r="AG15" s="8">
        <v>-1</v>
      </c>
      <c r="AH15" s="8"/>
      <c r="AI15" s="8"/>
      <c r="AJ15" s="8"/>
      <c r="AK15" s="12">
        <v>5</v>
      </c>
    </row>
  </sheetData>
  <mergeCells count="2">
    <mergeCell ref="A1:L1"/>
    <mergeCell ref="E3:F3"/>
  </mergeCells>
  <conditionalFormatting sqref="E6:E1000">
    <cfRule type="cellIs" dxfId="159" priority="17" operator="equal">
      <formula>"UN"</formula>
    </cfRule>
  </conditionalFormatting>
  <conditionalFormatting sqref="G6:AH11 AI7:AJ11">
    <cfRule type="cellIs" dxfId="158" priority="28" operator="equal">
      <formula>-1</formula>
    </cfRule>
    <cfRule type="cellIs" dxfId="157" priority="29" operator="equal">
      <formula>"a"</formula>
    </cfRule>
    <cfRule type="cellIs" dxfId="156" priority="30" operator="equal">
      <formula>"b"</formula>
    </cfRule>
    <cfRule type="cellIs" dxfId="155" priority="31" operator="equal">
      <formula>"c"</formula>
    </cfRule>
    <cfRule type="cellIs" dxfId="154" priority="32" operator="equal">
      <formula>"bc"</formula>
    </cfRule>
    <cfRule type="cellIs" dxfId="153" priority="33" operator="equal">
      <formula>"ab"</formula>
    </cfRule>
    <cfRule type="cellIs" dxfId="152" priority="34" operator="equal">
      <formula>"ac"</formula>
    </cfRule>
    <cfRule type="cellIs" dxfId="151" priority="35" operator="equal">
      <formula>"abc"</formula>
    </cfRule>
  </conditionalFormatting>
  <conditionalFormatting sqref="G12:AJ15">
    <cfRule type="cellIs" dxfId="150" priority="1" operator="equal">
      <formula>-1</formula>
    </cfRule>
    <cfRule type="cellIs" dxfId="149" priority="2" operator="equal">
      <formula>"a"</formula>
    </cfRule>
    <cfRule type="cellIs" dxfId="148" priority="3" operator="equal">
      <formula>"b"</formula>
    </cfRule>
    <cfRule type="cellIs" dxfId="147" priority="4" operator="equal">
      <formula>"c"</formula>
    </cfRule>
    <cfRule type="cellIs" dxfId="146" priority="5" operator="equal">
      <formula>"bc"</formula>
    </cfRule>
    <cfRule type="cellIs" dxfId="145" priority="6" operator="equal">
      <formula>"ab"</formula>
    </cfRule>
    <cfRule type="cellIs" dxfId="144" priority="7" operator="equal">
      <formula>"ac"</formula>
    </cfRule>
    <cfRule type="cellIs" dxfId="143" priority="8" operator="equal">
      <formula>"abc"</formula>
    </cfRule>
  </conditionalFormatting>
  <conditionalFormatting sqref="AK6:AK13">
    <cfRule type="cellIs" dxfId="142" priority="9" operator="equal">
      <formula>-1</formula>
    </cfRule>
    <cfRule type="cellIs" dxfId="141" priority="10" operator="equal">
      <formula>"a"</formula>
    </cfRule>
    <cfRule type="cellIs" dxfId="140" priority="11" operator="equal">
      <formula>"b"</formula>
    </cfRule>
    <cfRule type="cellIs" dxfId="139" priority="12" operator="equal">
      <formula>"c"</formula>
    </cfRule>
    <cfRule type="cellIs" dxfId="138" priority="13" operator="equal">
      <formula>"bc"</formula>
    </cfRule>
    <cfRule type="cellIs" dxfId="137" priority="14" operator="equal">
      <formula>"ab"</formula>
    </cfRule>
    <cfRule type="cellIs" dxfId="136" priority="15" operator="equal">
      <formula>"ac"</formula>
    </cfRule>
    <cfRule type="cellIs" dxfId="135" priority="16" operator="equal">
      <formula>"abc"</formula>
    </cfRule>
  </conditionalFormatting>
  <conditionalFormatting sqref="AM6:AM700">
    <cfRule type="colorScale" priority="1797">
      <colorScale>
        <cfvo type="min"/>
        <cfvo type="percentile" val="50"/>
        <cfvo type="max"/>
        <color rgb="FFF8696B"/>
        <color rgb="FFFFEB84"/>
        <color rgb="FF63BE7B"/>
      </colorScale>
    </cfRule>
  </conditionalFormatting>
  <conditionalFormatting sqref="AN6:AN700">
    <cfRule type="colorScale" priority="1798">
      <colorScale>
        <cfvo type="min"/>
        <cfvo type="percentile" val="50"/>
        <cfvo type="num" val="0.97499999999999998"/>
        <color rgb="FF63BE7B"/>
        <color rgb="FFFCFCFF"/>
        <color rgb="FFF8696B"/>
      </colorScale>
    </cfRule>
  </conditionalFormatting>
  <conditionalFormatting sqref="AN7">
    <cfRule type="colorScale" priority="1792">
      <colorScale>
        <cfvo type="min"/>
        <cfvo type="percentile" val="50"/>
        <cfvo type="num" val="0.97499999999999998"/>
        <color rgb="FF63BE7B"/>
        <color rgb="FFFCFCFF"/>
        <color rgb="FFF8696B"/>
      </colorScale>
    </cfRule>
  </conditionalFormatting>
  <conditionalFormatting sqref="AP2">
    <cfRule type="cellIs" dxfId="134" priority="126" operator="equal">
      <formula>"Check functions"</formula>
    </cfRule>
  </conditionalFormatting>
  <pageMargins left="0.7" right="0.7" top="0.75" bottom="0.75" header="0.3" footer="0.3"/>
  <pageSetup paperSize="9" scale="36" orientation="portrait" r:id="rId1"/>
  <colBreaks count="1" manualBreakCount="1">
    <brk id="4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P191"/>
  <sheetViews>
    <sheetView showGridLines="0" view="pageBreakPreview" zoomScaleNormal="100" zoomScaleSheetLayoutView="100" workbookViewId="0">
      <selection activeCell="AK53" sqref="AK53"/>
    </sheetView>
  </sheetViews>
  <sheetFormatPr defaultColWidth="9.140625" defaultRowHeight="11.25" x14ac:dyDescent="0.2"/>
  <cols>
    <col min="1" max="1" width="6.7109375" style="3" bestFit="1" customWidth="1"/>
    <col min="2" max="2" width="5.28515625" style="3" bestFit="1" customWidth="1"/>
    <col min="3" max="3" width="5.7109375" style="3" bestFit="1" customWidth="1"/>
    <col min="4" max="4" width="19.85546875" style="3" bestFit="1" customWidth="1"/>
    <col min="5" max="5" width="7" style="38" bestFit="1" customWidth="1"/>
    <col min="6" max="6" width="4.7109375" style="3" bestFit="1" customWidth="1"/>
    <col min="7" max="36" width="5.7109375" style="3" customWidth="1"/>
    <col min="37" max="37" width="5" style="12" bestFit="1" customWidth="1"/>
    <col min="38" max="38" width="1.7109375" style="3" customWidth="1"/>
    <col min="39" max="39" width="4.5703125" style="4" bestFit="1" customWidth="1"/>
    <col min="40" max="40" width="5.42578125" style="4" bestFit="1" customWidth="1"/>
    <col min="41" max="41" width="3" style="3" customWidth="1"/>
    <col min="42" max="42" width="11.85546875" style="3" customWidth="1"/>
    <col min="43" max="16384" width="9.140625" style="3"/>
  </cols>
  <sheetData>
    <row r="1" spans="1:42" x14ac:dyDescent="0.2">
      <c r="A1" s="54" t="str">
        <f>+'catSMT-app'!L16</f>
        <v>Table A5-k SCRS catalogue: FRI[AT] (Auxis thazard)</v>
      </c>
      <c r="B1" s="54"/>
      <c r="C1" s="54"/>
      <c r="D1" s="54"/>
      <c r="E1" s="54"/>
      <c r="F1" s="54"/>
      <c r="G1" s="54"/>
      <c r="H1" s="54"/>
      <c r="I1" s="54"/>
      <c r="J1" s="54"/>
      <c r="K1" s="54"/>
      <c r="L1" s="54"/>
    </row>
    <row r="2" spans="1:42" x14ac:dyDescent="0.2">
      <c r="AP2" s="3" t="str">
        <f>IF((SUM(G3:AJ3)=AP3),"Ok","Check functions")</f>
        <v>Ok</v>
      </c>
    </row>
    <row r="3" spans="1:42" x14ac:dyDescent="0.2">
      <c r="E3" s="50" t="s">
        <v>36</v>
      </c>
      <c r="F3" s="51"/>
      <c r="G3" s="6">
        <f>SUMIF(G6:G191,"&gt;0")</f>
        <v>16797.168999999998</v>
      </c>
      <c r="H3" s="6">
        <f t="shared" ref="H3:AJ3" si="0">SUMIF(H6:H191,"&gt;0")</f>
        <v>13331.759000000004</v>
      </c>
      <c r="I3" s="6">
        <f t="shared" si="0"/>
        <v>11816.166000000001</v>
      </c>
      <c r="J3" s="6">
        <f t="shared" si="0"/>
        <v>13870.883000000002</v>
      </c>
      <c r="K3" s="6">
        <f t="shared" si="0"/>
        <v>13980.373999999998</v>
      </c>
      <c r="L3" s="6">
        <f t="shared" si="0"/>
        <v>14331.807999999997</v>
      </c>
      <c r="M3" s="6">
        <f t="shared" si="0"/>
        <v>10589.367</v>
      </c>
      <c r="N3" s="6">
        <f t="shared" si="0"/>
        <v>8680.4600000000028</v>
      </c>
      <c r="O3" s="6">
        <f t="shared" si="0"/>
        <v>10151.418000000001</v>
      </c>
      <c r="P3" s="6">
        <f t="shared" si="0"/>
        <v>5741.8570000000009</v>
      </c>
      <c r="Q3" s="6">
        <f t="shared" si="0"/>
        <v>6095.91</v>
      </c>
      <c r="R3" s="6">
        <f t="shared" si="0"/>
        <v>8832.2759999999998</v>
      </c>
      <c r="S3" s="6">
        <f t="shared" si="0"/>
        <v>6154.3790000000008</v>
      </c>
      <c r="T3" s="6">
        <f t="shared" si="0"/>
        <v>8429.1060000000016</v>
      </c>
      <c r="U3" s="6">
        <f t="shared" si="0"/>
        <v>9788.8399999999983</v>
      </c>
      <c r="V3" s="6">
        <f t="shared" si="0"/>
        <v>7860.558</v>
      </c>
      <c r="W3" s="6">
        <f t="shared" si="0"/>
        <v>12383.716000000004</v>
      </c>
      <c r="X3" s="6">
        <f t="shared" si="0"/>
        <v>14214.700000000004</v>
      </c>
      <c r="Y3" s="6">
        <f t="shared" si="0"/>
        <v>15470.868999999997</v>
      </c>
      <c r="Z3" s="6">
        <f t="shared" si="0"/>
        <v>18286.874999999989</v>
      </c>
      <c r="AA3" s="6">
        <f t="shared" si="0"/>
        <v>17597.040999999994</v>
      </c>
      <c r="AB3" s="6">
        <f t="shared" si="0"/>
        <v>17149.153999999999</v>
      </c>
      <c r="AC3" s="6">
        <f t="shared" si="0"/>
        <v>17073.634999999995</v>
      </c>
      <c r="AD3" s="6">
        <f t="shared" si="0"/>
        <v>21813.919000000009</v>
      </c>
      <c r="AE3" s="6">
        <f t="shared" si="0"/>
        <v>15702.58</v>
      </c>
      <c r="AF3" s="6">
        <f t="shared" si="0"/>
        <v>17755.248000000003</v>
      </c>
      <c r="AG3" s="6">
        <f t="shared" si="0"/>
        <v>18396.867999999999</v>
      </c>
      <c r="AH3" s="6">
        <f t="shared" si="0"/>
        <v>18119.347000000002</v>
      </c>
      <c r="AI3" s="6">
        <f t="shared" si="0"/>
        <v>20668.643999999997</v>
      </c>
      <c r="AJ3" s="6">
        <f t="shared" si="0"/>
        <v>18541.820000000003</v>
      </c>
      <c r="AP3" s="5">
        <f>SUM(AP6:AP191)</f>
        <v>409626.74599999993</v>
      </c>
    </row>
    <row r="4" spans="1:42" x14ac:dyDescent="0.2">
      <c r="A4" s="43" t="s">
        <v>168</v>
      </c>
      <c r="B4" s="43">
        <v>4.7948700000000004</v>
      </c>
    </row>
    <row r="5" spans="1:42" ht="12" x14ac:dyDescent="0.2">
      <c r="A5" s="40" t="s">
        <v>0</v>
      </c>
      <c r="B5" s="40" t="s">
        <v>1</v>
      </c>
      <c r="C5" s="41" t="s">
        <v>2</v>
      </c>
      <c r="D5" s="41" t="s">
        <v>3</v>
      </c>
      <c r="E5" s="41" t="s">
        <v>4</v>
      </c>
      <c r="F5" s="41" t="s">
        <v>5</v>
      </c>
      <c r="G5" s="42">
        <v>1993</v>
      </c>
      <c r="H5" s="42">
        <v>1994</v>
      </c>
      <c r="I5" s="42">
        <v>1995</v>
      </c>
      <c r="J5" s="42">
        <v>1996</v>
      </c>
      <c r="K5" s="42">
        <v>1997</v>
      </c>
      <c r="L5" s="42">
        <v>1998</v>
      </c>
      <c r="M5" s="42">
        <v>1999</v>
      </c>
      <c r="N5" s="42">
        <v>2000</v>
      </c>
      <c r="O5" s="42">
        <v>2001</v>
      </c>
      <c r="P5" s="42">
        <v>2002</v>
      </c>
      <c r="Q5" s="42">
        <v>2003</v>
      </c>
      <c r="R5" s="42">
        <v>2004</v>
      </c>
      <c r="S5" s="42">
        <v>2005</v>
      </c>
      <c r="T5" s="42">
        <v>2006</v>
      </c>
      <c r="U5" s="42">
        <v>2007</v>
      </c>
      <c r="V5" s="42">
        <v>2008</v>
      </c>
      <c r="W5" s="42">
        <v>2009</v>
      </c>
      <c r="X5" s="42">
        <v>2010</v>
      </c>
      <c r="Y5" s="42">
        <v>2011</v>
      </c>
      <c r="Z5" s="42">
        <v>2012</v>
      </c>
      <c r="AA5" s="42">
        <v>2013</v>
      </c>
      <c r="AB5" s="42">
        <v>2014</v>
      </c>
      <c r="AC5" s="42">
        <v>2015</v>
      </c>
      <c r="AD5" s="42">
        <v>2016</v>
      </c>
      <c r="AE5" s="42">
        <v>2017</v>
      </c>
      <c r="AF5" s="42">
        <v>2018</v>
      </c>
      <c r="AG5" s="42">
        <v>2019</v>
      </c>
      <c r="AH5" s="42">
        <v>2020</v>
      </c>
      <c r="AI5" s="42">
        <v>2021</v>
      </c>
      <c r="AJ5" s="42">
        <v>2022</v>
      </c>
      <c r="AK5" s="13" t="s">
        <v>6</v>
      </c>
      <c r="AM5" s="7" t="s">
        <v>39</v>
      </c>
      <c r="AN5" s="7" t="s">
        <v>40</v>
      </c>
      <c r="AP5" s="37" t="str">
        <f>_xlfn.CONCAT("Σ(", G5, "-", RIGHT(AJ5,2), ")")</f>
        <v>Σ(1993-22)</v>
      </c>
    </row>
    <row r="6" spans="1:42" x14ac:dyDescent="0.2">
      <c r="A6" s="3" t="s">
        <v>86</v>
      </c>
      <c r="B6" s="3" t="s">
        <v>52</v>
      </c>
      <c r="C6" s="3" t="s">
        <v>7</v>
      </c>
      <c r="D6" s="3" t="s">
        <v>139</v>
      </c>
      <c r="E6" s="38" t="s">
        <v>11</v>
      </c>
      <c r="F6" s="3" t="s">
        <v>8</v>
      </c>
      <c r="G6" s="5">
        <v>8730.7999999999993</v>
      </c>
      <c r="H6" s="5">
        <v>4244.2</v>
      </c>
      <c r="I6" s="5">
        <v>4273.6000000000004</v>
      </c>
      <c r="J6" s="5">
        <v>5439.7</v>
      </c>
      <c r="K6" s="5">
        <v>4019.9</v>
      </c>
      <c r="L6" s="5">
        <v>3697.8</v>
      </c>
      <c r="M6" s="5">
        <v>3772.6</v>
      </c>
      <c r="N6" s="5">
        <v>3384.7</v>
      </c>
      <c r="O6" s="5">
        <v>4286.1000000000004</v>
      </c>
      <c r="P6" s="5">
        <v>1498.3</v>
      </c>
      <c r="Q6" s="5">
        <v>2533.1999999999998</v>
      </c>
      <c r="R6" s="5">
        <v>2450</v>
      </c>
      <c r="S6" s="5">
        <v>1451.3</v>
      </c>
      <c r="T6" s="5">
        <v>1430.31</v>
      </c>
      <c r="U6" s="5">
        <v>2846.7</v>
      </c>
      <c r="V6" s="5">
        <v>2237.4</v>
      </c>
      <c r="W6" s="5">
        <v>3695.6</v>
      </c>
      <c r="X6" s="5">
        <v>4016.7</v>
      </c>
      <c r="Y6" s="5">
        <v>3891.3</v>
      </c>
      <c r="Z6" s="5">
        <v>7292.3</v>
      </c>
      <c r="AA6" s="5">
        <v>3958.2</v>
      </c>
      <c r="AB6" s="5">
        <v>4447.1899999999996</v>
      </c>
      <c r="AC6" s="5">
        <v>3141.614</v>
      </c>
      <c r="AD6" s="5">
        <v>4205.1379999999999</v>
      </c>
      <c r="AE6" s="5">
        <v>2915.1770000000001</v>
      </c>
      <c r="AF6" s="5">
        <v>2088.8119999999999</v>
      </c>
      <c r="AG6" s="5">
        <v>2306.7449999999999</v>
      </c>
      <c r="AH6" s="5">
        <v>1825.5830000000001</v>
      </c>
      <c r="AI6" s="5">
        <v>2428.0639999999999</v>
      </c>
      <c r="AJ6" s="5">
        <v>2874.3679999999999</v>
      </c>
      <c r="AK6" s="12">
        <v>1</v>
      </c>
      <c r="AM6" s="9">
        <f>+AP6/$AP$3</f>
        <v>0.25726689487214299</v>
      </c>
      <c r="AN6" s="10">
        <f>+AM6</f>
        <v>0.25726689487214299</v>
      </c>
      <c r="AP6" s="5">
        <f>SUM(G6:AJ6)</f>
        <v>105383.401</v>
      </c>
    </row>
    <row r="7" spans="1:42" x14ac:dyDescent="0.2">
      <c r="A7" s="3" t="s">
        <v>86</v>
      </c>
      <c r="B7" s="3" t="s">
        <v>52</v>
      </c>
      <c r="C7" s="3" t="s">
        <v>7</v>
      </c>
      <c r="D7" s="3" t="s">
        <v>139</v>
      </c>
      <c r="E7" s="38" t="s">
        <v>11</v>
      </c>
      <c r="F7" s="3" t="s">
        <v>9</v>
      </c>
      <c r="G7" s="8" t="s">
        <v>49</v>
      </c>
      <c r="H7" s="8" t="s">
        <v>49</v>
      </c>
      <c r="I7" s="8" t="s">
        <v>49</v>
      </c>
      <c r="J7" s="8" t="s">
        <v>49</v>
      </c>
      <c r="K7" s="8" t="s">
        <v>49</v>
      </c>
      <c r="L7" s="8" t="s">
        <v>49</v>
      </c>
      <c r="M7" s="8" t="s">
        <v>49</v>
      </c>
      <c r="N7" s="8" t="s">
        <v>49</v>
      </c>
      <c r="O7" s="8" t="s">
        <v>49</v>
      </c>
      <c r="P7" s="8" t="s">
        <v>49</v>
      </c>
      <c r="Q7" s="8" t="s">
        <v>49</v>
      </c>
      <c r="R7" s="8" t="s">
        <v>49</v>
      </c>
      <c r="S7" s="8" t="s">
        <v>49</v>
      </c>
      <c r="T7" s="8" t="s">
        <v>49</v>
      </c>
      <c r="U7" s="8" t="s">
        <v>49</v>
      </c>
      <c r="V7" s="8" t="s">
        <v>49</v>
      </c>
      <c r="W7" s="8" t="s">
        <v>49</v>
      </c>
      <c r="X7" s="8" t="s">
        <v>49</v>
      </c>
      <c r="Y7" s="8" t="s">
        <v>49</v>
      </c>
      <c r="Z7" s="8" t="s">
        <v>49</v>
      </c>
      <c r="AA7" s="8" t="s">
        <v>49</v>
      </c>
      <c r="AB7" s="8" t="s">
        <v>49</v>
      </c>
      <c r="AC7" s="8" t="s">
        <v>49</v>
      </c>
      <c r="AD7" s="8" t="s">
        <v>49</v>
      </c>
      <c r="AE7" s="8" t="s">
        <v>49</v>
      </c>
      <c r="AF7" s="8" t="s">
        <v>14</v>
      </c>
      <c r="AG7" s="8" t="s">
        <v>14</v>
      </c>
      <c r="AH7" s="8" t="s">
        <v>13</v>
      </c>
      <c r="AI7" s="8" t="s">
        <v>14</v>
      </c>
      <c r="AJ7" s="8" t="s">
        <v>14</v>
      </c>
      <c r="AK7" s="12">
        <v>1</v>
      </c>
    </row>
    <row r="8" spans="1:42" x14ac:dyDescent="0.2">
      <c r="A8" s="3" t="s">
        <v>86</v>
      </c>
      <c r="B8" s="3" t="s">
        <v>52</v>
      </c>
      <c r="C8" s="3" t="s">
        <v>7</v>
      </c>
      <c r="D8" s="3" t="s">
        <v>137</v>
      </c>
      <c r="E8" s="38" t="s">
        <v>11</v>
      </c>
      <c r="F8" s="3" t="s">
        <v>8</v>
      </c>
      <c r="G8" s="8">
        <v>5430.5749999999998</v>
      </c>
      <c r="H8" s="8">
        <v>4145.9440000000004</v>
      </c>
      <c r="I8" s="8">
        <v>2423.2849999999999</v>
      </c>
      <c r="J8" s="8">
        <v>2906.482</v>
      </c>
      <c r="K8" s="8">
        <v>1662.027</v>
      </c>
      <c r="L8" s="8">
        <v>1793.905</v>
      </c>
      <c r="M8" s="8">
        <v>1835.7</v>
      </c>
      <c r="N8" s="8">
        <v>2333.2379999999998</v>
      </c>
      <c r="O8" s="8">
        <v>2174.6759999999999</v>
      </c>
      <c r="P8" s="8">
        <v>864.80799999999999</v>
      </c>
      <c r="Q8" s="8">
        <v>1217.287</v>
      </c>
      <c r="R8" s="8">
        <v>1463.5360000000001</v>
      </c>
      <c r="S8" s="8">
        <v>1185.1110000000001</v>
      </c>
      <c r="T8" s="8">
        <v>644</v>
      </c>
      <c r="U8" s="8">
        <v>683.76400000000001</v>
      </c>
      <c r="V8" s="8">
        <v>221.7</v>
      </c>
      <c r="W8" s="8">
        <v>707.85</v>
      </c>
      <c r="X8" s="8">
        <v>1301.498</v>
      </c>
      <c r="Y8" s="8">
        <v>962.30499999999995</v>
      </c>
      <c r="Z8" s="8">
        <v>1426.499</v>
      </c>
      <c r="AA8" s="8">
        <v>1694.3389999999999</v>
      </c>
      <c r="AB8" s="8">
        <v>1628.528</v>
      </c>
      <c r="AC8" s="8">
        <v>1238.6669999999999</v>
      </c>
      <c r="AD8" s="8">
        <v>1452.232</v>
      </c>
      <c r="AE8" s="8">
        <v>1317.0429999999999</v>
      </c>
      <c r="AF8" s="8">
        <v>1661.45</v>
      </c>
      <c r="AG8" s="8">
        <v>1525.903</v>
      </c>
      <c r="AH8" s="8">
        <v>1029.8620000000001</v>
      </c>
      <c r="AI8" s="8">
        <v>1627.3979999999999</v>
      </c>
      <c r="AJ8" s="8">
        <v>1961.7370000000001</v>
      </c>
      <c r="AK8" s="12">
        <v>2</v>
      </c>
      <c r="AM8" s="9">
        <f>+AP8/$AP$3</f>
        <v>0.12333508369104397</v>
      </c>
      <c r="AN8" s="10">
        <f>+AN6+AM8</f>
        <v>0.38060197856318695</v>
      </c>
      <c r="AP8" s="5">
        <f>SUM(G8:AJ8)</f>
        <v>50521.349000000002</v>
      </c>
    </row>
    <row r="9" spans="1:42" x14ac:dyDescent="0.2">
      <c r="A9" s="3" t="s">
        <v>86</v>
      </c>
      <c r="B9" s="3" t="s">
        <v>52</v>
      </c>
      <c r="C9" s="3" t="s">
        <v>7</v>
      </c>
      <c r="D9" s="3" t="s">
        <v>137</v>
      </c>
      <c r="E9" s="38" t="s">
        <v>11</v>
      </c>
      <c r="F9" s="3" t="s">
        <v>9</v>
      </c>
      <c r="G9" s="8" t="s">
        <v>49</v>
      </c>
      <c r="H9" s="8" t="s">
        <v>49</v>
      </c>
      <c r="I9" s="8" t="s">
        <v>49</v>
      </c>
      <c r="J9" s="8" t="s">
        <v>49</v>
      </c>
      <c r="K9" s="8" t="s">
        <v>49</v>
      </c>
      <c r="L9" s="8" t="s">
        <v>49</v>
      </c>
      <c r="M9" s="8" t="s">
        <v>12</v>
      </c>
      <c r="N9" s="8" t="s">
        <v>49</v>
      </c>
      <c r="O9" s="8" t="s">
        <v>49</v>
      </c>
      <c r="P9" s="8" t="s">
        <v>49</v>
      </c>
      <c r="Q9" s="8" t="s">
        <v>49</v>
      </c>
      <c r="R9" s="8" t="s">
        <v>49</v>
      </c>
      <c r="S9" s="8" t="s">
        <v>49</v>
      </c>
      <c r="T9" s="8" t="s">
        <v>12</v>
      </c>
      <c r="U9" s="8" t="s">
        <v>49</v>
      </c>
      <c r="V9" s="8" t="s">
        <v>12</v>
      </c>
      <c r="W9" s="8" t="s">
        <v>49</v>
      </c>
      <c r="X9" s="8" t="s">
        <v>49</v>
      </c>
      <c r="Y9" s="8" t="s">
        <v>49</v>
      </c>
      <c r="Z9" s="8" t="s">
        <v>49</v>
      </c>
      <c r="AA9" s="8" t="s">
        <v>49</v>
      </c>
      <c r="AB9" s="8" t="s">
        <v>49</v>
      </c>
      <c r="AC9" s="8" t="s">
        <v>49</v>
      </c>
      <c r="AD9" s="8" t="s">
        <v>49</v>
      </c>
      <c r="AE9" s="8" t="s">
        <v>49</v>
      </c>
      <c r="AF9" s="8" t="s">
        <v>49</v>
      </c>
      <c r="AG9" s="8" t="s">
        <v>14</v>
      </c>
      <c r="AH9" s="8" t="s">
        <v>14</v>
      </c>
      <c r="AI9" s="8" t="s">
        <v>14</v>
      </c>
      <c r="AJ9" s="8" t="s">
        <v>14</v>
      </c>
      <c r="AK9" s="12">
        <v>2</v>
      </c>
    </row>
    <row r="10" spans="1:42" x14ac:dyDescent="0.2">
      <c r="A10" s="3" t="s">
        <v>86</v>
      </c>
      <c r="B10" s="3" t="s">
        <v>52</v>
      </c>
      <c r="C10" s="3" t="s">
        <v>7</v>
      </c>
      <c r="D10" s="3" t="s">
        <v>24</v>
      </c>
      <c r="E10" s="38" t="s">
        <v>11</v>
      </c>
      <c r="F10" s="3" t="s">
        <v>8</v>
      </c>
      <c r="G10" s="8"/>
      <c r="H10" s="8"/>
      <c r="I10" s="8"/>
      <c r="J10" s="8">
        <v>590.38</v>
      </c>
      <c r="K10" s="8">
        <v>1157</v>
      </c>
      <c r="L10" s="8">
        <v>1029.8399999999999</v>
      </c>
      <c r="M10" s="8">
        <v>1159.1199999999999</v>
      </c>
      <c r="N10" s="8">
        <v>1121.8599999999999</v>
      </c>
      <c r="O10" s="8">
        <v>988.63</v>
      </c>
      <c r="P10" s="8">
        <v>710.37</v>
      </c>
      <c r="Q10" s="8">
        <v>504.99</v>
      </c>
      <c r="R10" s="8">
        <v>473.57</v>
      </c>
      <c r="S10" s="8">
        <v>28.8</v>
      </c>
      <c r="T10" s="8">
        <v>204.82400000000001</v>
      </c>
      <c r="U10" s="8">
        <v>135.18600000000001</v>
      </c>
      <c r="V10" s="8">
        <v>520.99300000000005</v>
      </c>
      <c r="W10" s="8">
        <v>589.48</v>
      </c>
      <c r="X10" s="8">
        <v>232.59899999999999</v>
      </c>
      <c r="Y10" s="8">
        <v>373.87400000000002</v>
      </c>
      <c r="Z10" s="8">
        <v>452.10399999999998</v>
      </c>
      <c r="AA10" s="8">
        <v>629.85</v>
      </c>
      <c r="AB10" s="8">
        <v>1680.4110000000001</v>
      </c>
      <c r="AC10" s="8">
        <v>1150.77</v>
      </c>
      <c r="AD10" s="8">
        <v>1124.2139999999999</v>
      </c>
      <c r="AE10" s="8">
        <v>1576.028</v>
      </c>
      <c r="AF10" s="8">
        <v>1414.1030000000001</v>
      </c>
      <c r="AG10" s="8">
        <v>749.54600000000005</v>
      </c>
      <c r="AH10" s="8">
        <v>1071</v>
      </c>
      <c r="AI10" s="8">
        <v>1589.0909999999999</v>
      </c>
      <c r="AJ10" s="8">
        <v>249.32499999999999</v>
      </c>
      <c r="AK10" s="12">
        <v>3</v>
      </c>
      <c r="AM10" s="9">
        <f>+AP10/$AP$3</f>
        <v>5.250623454162829E-2</v>
      </c>
      <c r="AN10" s="10">
        <f>+AN8+AM10</f>
        <v>0.43310821310481523</v>
      </c>
      <c r="AP10" s="5">
        <f>SUM(G10:AJ10)</f>
        <v>21507.957999999995</v>
      </c>
    </row>
    <row r="11" spans="1:42" x14ac:dyDescent="0.2">
      <c r="A11" s="3" t="s">
        <v>86</v>
      </c>
      <c r="B11" s="3" t="s">
        <v>52</v>
      </c>
      <c r="C11" s="3" t="s">
        <v>7</v>
      </c>
      <c r="D11" s="3" t="s">
        <v>24</v>
      </c>
      <c r="E11" s="38" t="s">
        <v>11</v>
      </c>
      <c r="F11" s="3" t="s">
        <v>9</v>
      </c>
      <c r="G11" s="8"/>
      <c r="H11" s="8"/>
      <c r="I11" s="8"/>
      <c r="J11" s="8" t="s">
        <v>14</v>
      </c>
      <c r="K11" s="8" t="s">
        <v>14</v>
      </c>
      <c r="L11" s="8" t="s">
        <v>14</v>
      </c>
      <c r="M11" s="8" t="s">
        <v>13</v>
      </c>
      <c r="N11" s="8" t="s">
        <v>14</v>
      </c>
      <c r="O11" s="8" t="s">
        <v>14</v>
      </c>
      <c r="P11" s="8" t="s">
        <v>14</v>
      </c>
      <c r="Q11" s="8" t="s">
        <v>14</v>
      </c>
      <c r="R11" s="8" t="s">
        <v>14</v>
      </c>
      <c r="S11" s="8" t="s">
        <v>12</v>
      </c>
      <c r="T11" s="8" t="s">
        <v>14</v>
      </c>
      <c r="U11" s="8" t="s">
        <v>49</v>
      </c>
      <c r="V11" s="8" t="s">
        <v>49</v>
      </c>
      <c r="W11" s="8" t="s">
        <v>49</v>
      </c>
      <c r="X11" s="8" t="s">
        <v>49</v>
      </c>
      <c r="Y11" s="8" t="s">
        <v>49</v>
      </c>
      <c r="Z11" s="8" t="s">
        <v>49</v>
      </c>
      <c r="AA11" s="8" t="s">
        <v>49</v>
      </c>
      <c r="AB11" s="8" t="s">
        <v>49</v>
      </c>
      <c r="AC11" s="8" t="s">
        <v>49</v>
      </c>
      <c r="AD11" s="8" t="s">
        <v>49</v>
      </c>
      <c r="AE11" s="8" t="s">
        <v>49</v>
      </c>
      <c r="AF11" s="8" t="s">
        <v>47</v>
      </c>
      <c r="AG11" s="8" t="s">
        <v>49</v>
      </c>
      <c r="AH11" s="8" t="s">
        <v>14</v>
      </c>
      <c r="AI11" s="8" t="s">
        <v>14</v>
      </c>
      <c r="AJ11" s="8" t="s">
        <v>14</v>
      </c>
      <c r="AK11" s="12">
        <v>3</v>
      </c>
    </row>
    <row r="12" spans="1:42" x14ac:dyDescent="0.2">
      <c r="A12" s="3" t="s">
        <v>86</v>
      </c>
      <c r="B12" s="3" t="s">
        <v>52</v>
      </c>
      <c r="C12" s="3" t="s">
        <v>7</v>
      </c>
      <c r="D12" s="3" t="s">
        <v>67</v>
      </c>
      <c r="E12" s="38" t="s">
        <v>11</v>
      </c>
      <c r="F12" s="3" t="s">
        <v>8</v>
      </c>
      <c r="G12" s="8">
        <v>117.77</v>
      </c>
      <c r="H12" s="8">
        <v>340.86</v>
      </c>
      <c r="I12" s="8">
        <v>327.87</v>
      </c>
      <c r="J12" s="8">
        <v>240.29</v>
      </c>
      <c r="K12" s="8">
        <v>91.14</v>
      </c>
      <c r="L12" s="8"/>
      <c r="M12" s="8"/>
      <c r="N12" s="8"/>
      <c r="O12" s="8"/>
      <c r="P12" s="8"/>
      <c r="Q12" s="8"/>
      <c r="R12" s="8">
        <v>393.59</v>
      </c>
      <c r="S12" s="8">
        <v>1248.79</v>
      </c>
      <c r="T12" s="8">
        <v>1199.816</v>
      </c>
      <c r="U12" s="8">
        <v>1600.395</v>
      </c>
      <c r="V12" s="8">
        <v>707.96900000000005</v>
      </c>
      <c r="W12" s="8">
        <v>699.48299999999995</v>
      </c>
      <c r="X12" s="8">
        <v>582.48800000000006</v>
      </c>
      <c r="Y12" s="8">
        <v>569.35400000000004</v>
      </c>
      <c r="Z12" s="8">
        <v>621.11300000000006</v>
      </c>
      <c r="AA12" s="8">
        <v>738</v>
      </c>
      <c r="AB12" s="8">
        <v>997.25099999999998</v>
      </c>
      <c r="AC12" s="8">
        <v>291.72500000000002</v>
      </c>
      <c r="AD12" s="8">
        <v>1355.83</v>
      </c>
      <c r="AE12" s="8">
        <v>1571.5630000000001</v>
      </c>
      <c r="AF12" s="8">
        <v>707.44</v>
      </c>
      <c r="AG12" s="8">
        <v>742.83</v>
      </c>
      <c r="AH12" s="8">
        <v>941</v>
      </c>
      <c r="AI12" s="8">
        <v>1151.527</v>
      </c>
      <c r="AJ12" s="8">
        <v>648.13800000000003</v>
      </c>
      <c r="AK12" s="12">
        <v>4</v>
      </c>
      <c r="AM12" s="9">
        <f>+AP12/$AP$3</f>
        <v>4.3664707382168856E-2</v>
      </c>
      <c r="AN12" s="10">
        <f>+AN10+AM12</f>
        <v>0.47677292048698411</v>
      </c>
      <c r="AP12" s="5">
        <f>SUM(G12:AJ12)</f>
        <v>17886.232000000004</v>
      </c>
    </row>
    <row r="13" spans="1:42" x14ac:dyDescent="0.2">
      <c r="A13" s="3" t="s">
        <v>86</v>
      </c>
      <c r="B13" s="3" t="s">
        <v>52</v>
      </c>
      <c r="C13" s="3" t="s">
        <v>7</v>
      </c>
      <c r="D13" s="3" t="s">
        <v>67</v>
      </c>
      <c r="E13" s="38" t="s">
        <v>11</v>
      </c>
      <c r="F13" s="3" t="s">
        <v>9</v>
      </c>
      <c r="G13" s="8" t="s">
        <v>14</v>
      </c>
      <c r="H13" s="8" t="s">
        <v>14</v>
      </c>
      <c r="I13" s="8" t="s">
        <v>14</v>
      </c>
      <c r="J13" s="8" t="s">
        <v>14</v>
      </c>
      <c r="K13" s="8" t="s">
        <v>14</v>
      </c>
      <c r="L13" s="8" t="s">
        <v>12</v>
      </c>
      <c r="M13" s="8"/>
      <c r="N13" s="8" t="s">
        <v>12</v>
      </c>
      <c r="O13" s="8" t="s">
        <v>12</v>
      </c>
      <c r="P13" s="8" t="s">
        <v>12</v>
      </c>
      <c r="Q13" s="8"/>
      <c r="R13" s="8" t="s">
        <v>14</v>
      </c>
      <c r="S13" s="8" t="s">
        <v>14</v>
      </c>
      <c r="T13" s="8" t="s">
        <v>14</v>
      </c>
      <c r="U13" s="8" t="s">
        <v>49</v>
      </c>
      <c r="V13" s="8" t="s">
        <v>49</v>
      </c>
      <c r="W13" s="8" t="s">
        <v>49</v>
      </c>
      <c r="X13" s="8" t="s">
        <v>49</v>
      </c>
      <c r="Y13" s="8" t="s">
        <v>49</v>
      </c>
      <c r="Z13" s="8" t="s">
        <v>49</v>
      </c>
      <c r="AA13" s="8" t="s">
        <v>49</v>
      </c>
      <c r="AB13" s="8" t="s">
        <v>49</v>
      </c>
      <c r="AC13" s="8" t="s">
        <v>49</v>
      </c>
      <c r="AD13" s="8" t="s">
        <v>49</v>
      </c>
      <c r="AE13" s="8" t="s">
        <v>49</v>
      </c>
      <c r="AF13" s="8" t="s">
        <v>47</v>
      </c>
      <c r="AG13" s="8" t="s">
        <v>14</v>
      </c>
      <c r="AH13" s="8" t="s">
        <v>14</v>
      </c>
      <c r="AI13" s="8" t="s">
        <v>14</v>
      </c>
      <c r="AJ13" s="8" t="s">
        <v>14</v>
      </c>
      <c r="AK13" s="12">
        <v>4</v>
      </c>
    </row>
    <row r="14" spans="1:42" x14ac:dyDescent="0.2">
      <c r="A14" s="3" t="s">
        <v>86</v>
      </c>
      <c r="B14" s="3" t="s">
        <v>52</v>
      </c>
      <c r="C14" s="3" t="s">
        <v>17</v>
      </c>
      <c r="D14" s="3" t="s">
        <v>88</v>
      </c>
      <c r="E14" s="38" t="s">
        <v>11</v>
      </c>
      <c r="F14" s="3" t="s">
        <v>8</v>
      </c>
      <c r="G14" s="8"/>
      <c r="H14" s="8"/>
      <c r="I14" s="8"/>
      <c r="J14" s="8"/>
      <c r="K14" s="8"/>
      <c r="L14" s="8"/>
      <c r="M14" s="8"/>
      <c r="N14" s="8"/>
      <c r="O14" s="8"/>
      <c r="P14" s="8"/>
      <c r="Q14" s="8"/>
      <c r="R14" s="8"/>
      <c r="S14" s="8"/>
      <c r="T14" s="8"/>
      <c r="U14" s="8"/>
      <c r="V14" s="8"/>
      <c r="W14" s="8"/>
      <c r="X14" s="8"/>
      <c r="Y14" s="8"/>
      <c r="Z14" s="8"/>
      <c r="AA14" s="8"/>
      <c r="AB14" s="8"/>
      <c r="AC14" s="8">
        <v>2276.9090000000001</v>
      </c>
      <c r="AD14" s="8">
        <v>4421.9949999999999</v>
      </c>
      <c r="AE14" s="8">
        <v>2317.326</v>
      </c>
      <c r="AF14" s="8">
        <v>2979.134</v>
      </c>
      <c r="AG14" s="8">
        <v>2792.9789999999998</v>
      </c>
      <c r="AH14" s="8">
        <v>3060.0169999999998</v>
      </c>
      <c r="AI14" s="8"/>
      <c r="AJ14" s="8"/>
      <c r="AK14" s="12">
        <v>5</v>
      </c>
      <c r="AM14" s="9">
        <f>+AP14/$AP$3</f>
        <v>4.3572252481775209E-2</v>
      </c>
      <c r="AN14" s="10">
        <f>+AN12+AM14</f>
        <v>0.52034517296875937</v>
      </c>
      <c r="AP14" s="5">
        <f>SUM(G14:AJ14)</f>
        <v>17848.36</v>
      </c>
    </row>
    <row r="15" spans="1:42" x14ac:dyDescent="0.2">
      <c r="A15" s="3" t="s">
        <v>86</v>
      </c>
      <c r="B15" s="3" t="s">
        <v>52</v>
      </c>
      <c r="C15" s="3" t="s">
        <v>17</v>
      </c>
      <c r="D15" s="3" t="s">
        <v>88</v>
      </c>
      <c r="E15" s="38" t="s">
        <v>11</v>
      </c>
      <c r="F15" s="3" t="s">
        <v>9</v>
      </c>
      <c r="G15" s="8"/>
      <c r="H15" s="8"/>
      <c r="I15" s="8"/>
      <c r="J15" s="8"/>
      <c r="K15" s="8"/>
      <c r="L15" s="8" t="s">
        <v>12</v>
      </c>
      <c r="M15" s="8" t="s">
        <v>12</v>
      </c>
      <c r="N15" s="8"/>
      <c r="O15" s="8"/>
      <c r="P15" s="8"/>
      <c r="Q15" s="8"/>
      <c r="R15" s="8"/>
      <c r="S15" s="8"/>
      <c r="T15" s="8"/>
      <c r="U15" s="8" t="s">
        <v>12</v>
      </c>
      <c r="V15" s="8" t="s">
        <v>12</v>
      </c>
      <c r="W15" s="8" t="s">
        <v>12</v>
      </c>
      <c r="X15" s="8" t="s">
        <v>12</v>
      </c>
      <c r="Y15" s="8" t="s">
        <v>12</v>
      </c>
      <c r="Z15" s="8" t="s">
        <v>12</v>
      </c>
      <c r="AA15" s="8" t="s">
        <v>12</v>
      </c>
      <c r="AB15" s="8" t="s">
        <v>12</v>
      </c>
      <c r="AC15" s="8">
        <v>-1</v>
      </c>
      <c r="AD15" s="8">
        <v>-1</v>
      </c>
      <c r="AE15" s="8">
        <v>-1</v>
      </c>
      <c r="AF15" s="8">
        <v>-1</v>
      </c>
      <c r="AG15" s="8">
        <v>-1</v>
      </c>
      <c r="AH15" s="8">
        <v>-1</v>
      </c>
      <c r="AI15" s="8"/>
      <c r="AJ15" s="8"/>
      <c r="AK15" s="12">
        <v>5</v>
      </c>
    </row>
    <row r="16" spans="1:42" x14ac:dyDescent="0.2">
      <c r="A16" s="3" t="s">
        <v>86</v>
      </c>
      <c r="B16" s="3" t="s">
        <v>52</v>
      </c>
      <c r="C16" s="3" t="s">
        <v>7</v>
      </c>
      <c r="D16" s="3" t="s">
        <v>87</v>
      </c>
      <c r="E16" s="38" t="s">
        <v>11</v>
      </c>
      <c r="F16" s="3" t="s">
        <v>8</v>
      </c>
      <c r="G16" s="8"/>
      <c r="H16" s="8"/>
      <c r="I16" s="8"/>
      <c r="J16" s="8"/>
      <c r="K16" s="8"/>
      <c r="L16" s="8">
        <v>36</v>
      </c>
      <c r="M16" s="8"/>
      <c r="N16" s="8"/>
      <c r="O16" s="8">
        <v>160</v>
      </c>
      <c r="P16" s="8">
        <v>97</v>
      </c>
      <c r="Q16" s="8">
        <v>215</v>
      </c>
      <c r="R16" s="8">
        <v>344</v>
      </c>
      <c r="S16" s="8">
        <v>434.72</v>
      </c>
      <c r="T16" s="8">
        <v>400.26600000000002</v>
      </c>
      <c r="U16" s="8">
        <v>572.01800000000003</v>
      </c>
      <c r="V16" s="8">
        <v>734.65800000000002</v>
      </c>
      <c r="W16" s="8">
        <v>1481.9549999999999</v>
      </c>
      <c r="X16" s="8">
        <v>1137.758</v>
      </c>
      <c r="Y16" s="8">
        <v>978.30899999999997</v>
      </c>
      <c r="Z16" s="8">
        <v>2076.8560000000002</v>
      </c>
      <c r="AA16" s="8">
        <v>1521.91</v>
      </c>
      <c r="AB16" s="8">
        <v>2491.0929999999998</v>
      </c>
      <c r="AC16" s="8">
        <v>1106.673</v>
      </c>
      <c r="AD16" s="8">
        <v>829.49800000000005</v>
      </c>
      <c r="AE16" s="8">
        <v>309.70600000000002</v>
      </c>
      <c r="AF16" s="8">
        <v>454.358</v>
      </c>
      <c r="AG16" s="8">
        <v>352.48899999999998</v>
      </c>
      <c r="AH16" s="8">
        <v>256.76400000000001</v>
      </c>
      <c r="AI16" s="8">
        <v>39.774999999999999</v>
      </c>
      <c r="AJ16" s="8">
        <v>1215.3109999999999</v>
      </c>
      <c r="AK16" s="12">
        <v>6</v>
      </c>
      <c r="AM16" s="9">
        <f>+AP16/$AP$3</f>
        <v>4.2102028660013342E-2</v>
      </c>
      <c r="AN16" s="10">
        <f>+AN14+AM16</f>
        <v>0.56244720162877271</v>
      </c>
      <c r="AP16" s="5">
        <f>SUM(G16:AJ16)</f>
        <v>17246.117000000002</v>
      </c>
    </row>
    <row r="17" spans="1:42" x14ac:dyDescent="0.2">
      <c r="A17" s="3" t="s">
        <v>86</v>
      </c>
      <c r="B17" s="3" t="s">
        <v>52</v>
      </c>
      <c r="C17" s="3" t="s">
        <v>7</v>
      </c>
      <c r="D17" s="3" t="s">
        <v>87</v>
      </c>
      <c r="E17" s="38" t="s">
        <v>11</v>
      </c>
      <c r="F17" s="3" t="s">
        <v>9</v>
      </c>
      <c r="G17" s="8" t="s">
        <v>13</v>
      </c>
      <c r="H17" s="8"/>
      <c r="I17" s="8"/>
      <c r="J17" s="8"/>
      <c r="K17" s="8" t="s">
        <v>13</v>
      </c>
      <c r="L17" s="8" t="s">
        <v>13</v>
      </c>
      <c r="M17" s="8" t="s">
        <v>13</v>
      </c>
      <c r="N17" s="8" t="s">
        <v>12</v>
      </c>
      <c r="O17" s="8" t="s">
        <v>14</v>
      </c>
      <c r="P17" s="8" t="s">
        <v>13</v>
      </c>
      <c r="Q17" s="8" t="s">
        <v>14</v>
      </c>
      <c r="R17" s="8" t="s">
        <v>14</v>
      </c>
      <c r="S17" s="8" t="s">
        <v>14</v>
      </c>
      <c r="T17" s="8" t="s">
        <v>14</v>
      </c>
      <c r="U17" s="8" t="s">
        <v>49</v>
      </c>
      <c r="V17" s="8" t="s">
        <v>49</v>
      </c>
      <c r="W17" s="8" t="s">
        <v>49</v>
      </c>
      <c r="X17" s="8" t="s">
        <v>49</v>
      </c>
      <c r="Y17" s="8" t="s">
        <v>49</v>
      </c>
      <c r="Z17" s="8" t="s">
        <v>49</v>
      </c>
      <c r="AA17" s="8" t="s">
        <v>49</v>
      </c>
      <c r="AB17" s="8" t="s">
        <v>49</v>
      </c>
      <c r="AC17" s="8" t="s">
        <v>49</v>
      </c>
      <c r="AD17" s="8" t="s">
        <v>14</v>
      </c>
      <c r="AE17" s="8" t="s">
        <v>14</v>
      </c>
      <c r="AF17" s="8" t="s">
        <v>47</v>
      </c>
      <c r="AG17" s="8" t="s">
        <v>13</v>
      </c>
      <c r="AH17" s="8" t="s">
        <v>13</v>
      </c>
      <c r="AI17" s="8" t="s">
        <v>13</v>
      </c>
      <c r="AJ17" s="8">
        <v>-1</v>
      </c>
      <c r="AK17" s="12">
        <v>6</v>
      </c>
    </row>
    <row r="18" spans="1:42" x14ac:dyDescent="0.2">
      <c r="A18" s="3" t="s">
        <v>86</v>
      </c>
      <c r="B18" s="3" t="s">
        <v>52</v>
      </c>
      <c r="C18" s="3" t="s">
        <v>7</v>
      </c>
      <c r="D18" s="3" t="s">
        <v>87</v>
      </c>
      <c r="E18" s="38" t="s">
        <v>63</v>
      </c>
      <c r="F18" s="3" t="s">
        <v>8</v>
      </c>
      <c r="G18" s="8">
        <v>5</v>
      </c>
      <c r="H18" s="8"/>
      <c r="I18" s="8"/>
      <c r="J18" s="8"/>
      <c r="K18" s="8"/>
      <c r="L18" s="8"/>
      <c r="M18" s="8"/>
      <c r="N18" s="8"/>
      <c r="O18" s="8"/>
      <c r="P18" s="8"/>
      <c r="Q18" s="8"/>
      <c r="R18" s="8"/>
      <c r="S18" s="8"/>
      <c r="T18" s="8"/>
      <c r="U18" s="8"/>
      <c r="V18" s="8"/>
      <c r="W18" s="8"/>
      <c r="X18" s="8"/>
      <c r="Y18" s="8"/>
      <c r="Z18" s="8"/>
      <c r="AA18" s="8"/>
      <c r="AB18" s="8"/>
      <c r="AC18" s="8"/>
      <c r="AD18" s="8">
        <v>2031</v>
      </c>
      <c r="AE18" s="8">
        <v>1648.421</v>
      </c>
      <c r="AF18" s="8">
        <v>4771.7879999999996</v>
      </c>
      <c r="AG18" s="8">
        <v>1999.5</v>
      </c>
      <c r="AH18" s="8">
        <v>2127.5010000000002</v>
      </c>
      <c r="AI18" s="8">
        <v>3523.0889999999999</v>
      </c>
      <c r="AJ18" s="8"/>
      <c r="AK18" s="12">
        <v>7</v>
      </c>
      <c r="AM18" s="9">
        <f>+AP18/$AP$3</f>
        <v>3.9319451567256795E-2</v>
      </c>
      <c r="AN18" s="10">
        <f>+AN16+AM18</f>
        <v>0.60176665319602951</v>
      </c>
      <c r="AP18" s="5">
        <f>SUM(G18:AJ18)</f>
        <v>16106.298999999999</v>
      </c>
    </row>
    <row r="19" spans="1:42" x14ac:dyDescent="0.2">
      <c r="A19" s="3" t="s">
        <v>86</v>
      </c>
      <c r="B19" s="3" t="s">
        <v>52</v>
      </c>
      <c r="C19" s="3" t="s">
        <v>7</v>
      </c>
      <c r="D19" s="3" t="s">
        <v>87</v>
      </c>
      <c r="E19" s="38" t="s">
        <v>63</v>
      </c>
      <c r="F19" s="3" t="s">
        <v>9</v>
      </c>
      <c r="G19" s="8">
        <v>-1</v>
      </c>
      <c r="H19" s="8"/>
      <c r="I19" s="8"/>
      <c r="J19" s="8"/>
      <c r="K19" s="8"/>
      <c r="L19" s="8"/>
      <c r="M19" s="8"/>
      <c r="N19" s="8"/>
      <c r="O19" s="8"/>
      <c r="P19" s="8"/>
      <c r="Q19" s="8"/>
      <c r="R19" s="8"/>
      <c r="S19" s="8"/>
      <c r="T19" s="8"/>
      <c r="U19" s="8"/>
      <c r="V19" s="8"/>
      <c r="W19" s="8"/>
      <c r="X19" s="8" t="s">
        <v>13</v>
      </c>
      <c r="Y19" s="8" t="s">
        <v>13</v>
      </c>
      <c r="Z19" s="8" t="s">
        <v>13</v>
      </c>
      <c r="AA19" s="8" t="s">
        <v>13</v>
      </c>
      <c r="AB19" s="8" t="s">
        <v>14</v>
      </c>
      <c r="AC19" s="8"/>
      <c r="AD19" s="8" t="s">
        <v>13</v>
      </c>
      <c r="AE19" s="8">
        <v>-1</v>
      </c>
      <c r="AF19" s="8">
        <v>-1</v>
      </c>
      <c r="AG19" s="8" t="s">
        <v>13</v>
      </c>
      <c r="AH19" s="8">
        <v>-1</v>
      </c>
      <c r="AI19" s="8" t="s">
        <v>13</v>
      </c>
      <c r="AJ19" s="8"/>
      <c r="AK19" s="12">
        <v>7</v>
      </c>
    </row>
    <row r="20" spans="1:42" x14ac:dyDescent="0.2">
      <c r="A20" s="3" t="s">
        <v>86</v>
      </c>
      <c r="B20" s="3" t="s">
        <v>52</v>
      </c>
      <c r="C20" s="3" t="s">
        <v>7</v>
      </c>
      <c r="D20" s="3" t="s">
        <v>10</v>
      </c>
      <c r="E20" s="38" t="s">
        <v>21</v>
      </c>
      <c r="F20" s="3" t="s">
        <v>8</v>
      </c>
      <c r="G20" s="8"/>
      <c r="H20" s="8">
        <v>2597</v>
      </c>
      <c r="I20" s="8">
        <v>2597</v>
      </c>
      <c r="J20" s="8">
        <v>2758</v>
      </c>
      <c r="K20" s="8">
        <v>2578</v>
      </c>
      <c r="L20" s="8">
        <v>1926</v>
      </c>
      <c r="M20" s="8">
        <v>1524</v>
      </c>
      <c r="N20" s="8"/>
      <c r="O20" s="8"/>
      <c r="P20" s="8"/>
      <c r="Q20" s="8"/>
      <c r="R20" s="8"/>
      <c r="S20" s="8"/>
      <c r="T20" s="8"/>
      <c r="U20" s="8"/>
      <c r="V20" s="8"/>
      <c r="W20" s="8"/>
      <c r="X20" s="8"/>
      <c r="Y20" s="8"/>
      <c r="Z20" s="8"/>
      <c r="AA20" s="8"/>
      <c r="AB20" s="8"/>
      <c r="AC20" s="8"/>
      <c r="AD20" s="8"/>
      <c r="AE20" s="8"/>
      <c r="AF20" s="8"/>
      <c r="AG20" s="8"/>
      <c r="AH20" s="8"/>
      <c r="AI20" s="8"/>
      <c r="AJ20" s="8"/>
      <c r="AK20" s="12">
        <v>8</v>
      </c>
      <c r="AM20" s="9">
        <f>+AP20/$AP$3</f>
        <v>3.4128630848728816E-2</v>
      </c>
      <c r="AN20" s="10">
        <f>+AN18+AM20</f>
        <v>0.63589528404475837</v>
      </c>
      <c r="AP20" s="5">
        <f>SUM(G20:AJ20)</f>
        <v>13980</v>
      </c>
    </row>
    <row r="21" spans="1:42" x14ac:dyDescent="0.2">
      <c r="A21" s="3" t="s">
        <v>86</v>
      </c>
      <c r="B21" s="3" t="s">
        <v>52</v>
      </c>
      <c r="C21" s="3" t="s">
        <v>7</v>
      </c>
      <c r="D21" s="3" t="s">
        <v>10</v>
      </c>
      <c r="E21" s="38" t="s">
        <v>21</v>
      </c>
      <c r="F21" s="3" t="s">
        <v>9</v>
      </c>
      <c r="G21" s="8"/>
      <c r="H21" s="8">
        <v>-1</v>
      </c>
      <c r="I21" s="8">
        <v>-1</v>
      </c>
      <c r="J21" s="8">
        <v>-1</v>
      </c>
      <c r="K21" s="8">
        <v>-1</v>
      </c>
      <c r="L21" s="8">
        <v>-1</v>
      </c>
      <c r="M21" s="8">
        <v>-1</v>
      </c>
      <c r="N21" s="8"/>
      <c r="O21" s="8"/>
      <c r="P21" s="8"/>
      <c r="Q21" s="8"/>
      <c r="R21" s="8"/>
      <c r="S21" s="8"/>
      <c r="T21" s="8"/>
      <c r="U21" s="8"/>
      <c r="V21" s="8"/>
      <c r="W21" s="8"/>
      <c r="X21" s="8"/>
      <c r="Y21" s="8"/>
      <c r="Z21" s="8"/>
      <c r="AA21" s="8"/>
      <c r="AB21" s="8"/>
      <c r="AC21" s="8"/>
      <c r="AD21" s="8"/>
      <c r="AE21" s="8"/>
      <c r="AF21" s="8"/>
      <c r="AG21" s="8"/>
      <c r="AH21" s="8"/>
      <c r="AI21" s="8"/>
      <c r="AJ21" s="8"/>
      <c r="AK21" s="12">
        <v>8</v>
      </c>
    </row>
    <row r="22" spans="1:42" x14ac:dyDescent="0.2">
      <c r="A22" s="3" t="s">
        <v>86</v>
      </c>
      <c r="B22" s="3" t="s">
        <v>52</v>
      </c>
      <c r="C22" s="3" t="s">
        <v>7</v>
      </c>
      <c r="D22" s="3" t="s">
        <v>60</v>
      </c>
      <c r="E22" s="38" t="s">
        <v>11</v>
      </c>
      <c r="F22" s="3" t="s">
        <v>8</v>
      </c>
      <c r="G22" s="8"/>
      <c r="H22" s="8"/>
      <c r="I22" s="8"/>
      <c r="J22" s="8"/>
      <c r="K22" s="8"/>
      <c r="L22" s="8">
        <v>32.880000000000003</v>
      </c>
      <c r="M22" s="8">
        <v>220.95</v>
      </c>
      <c r="N22" s="8">
        <v>117.52</v>
      </c>
      <c r="O22" s="8">
        <v>39.380000000000003</v>
      </c>
      <c r="P22" s="8">
        <v>30.87</v>
      </c>
      <c r="Q22" s="8"/>
      <c r="R22" s="8">
        <v>3.18</v>
      </c>
      <c r="S22" s="8"/>
      <c r="T22" s="8">
        <v>1409.5640000000001</v>
      </c>
      <c r="U22" s="8">
        <v>1344</v>
      </c>
      <c r="V22" s="8">
        <v>878</v>
      </c>
      <c r="W22" s="8">
        <v>1901</v>
      </c>
      <c r="X22" s="8">
        <v>2580</v>
      </c>
      <c r="Y22" s="8">
        <v>1462</v>
      </c>
      <c r="Z22" s="8">
        <v>1840</v>
      </c>
      <c r="AA22" s="8">
        <v>1651</v>
      </c>
      <c r="AB22" s="8"/>
      <c r="AC22" s="8"/>
      <c r="AD22" s="8"/>
      <c r="AE22" s="8"/>
      <c r="AF22" s="8"/>
      <c r="AG22" s="8"/>
      <c r="AH22" s="8"/>
      <c r="AI22" s="8"/>
      <c r="AJ22" s="8"/>
      <c r="AK22" s="12">
        <v>9</v>
      </c>
      <c r="AM22" s="9">
        <f>+AP22/$AP$3</f>
        <v>3.298208462198414E-2</v>
      </c>
      <c r="AN22" s="10">
        <f>+AN20+AM22</f>
        <v>0.66887736866674252</v>
      </c>
      <c r="AP22" s="5">
        <f>SUM(G22:AJ22)</f>
        <v>13510.344000000001</v>
      </c>
    </row>
    <row r="23" spans="1:42" x14ac:dyDescent="0.2">
      <c r="A23" s="3" t="s">
        <v>86</v>
      </c>
      <c r="B23" s="3" t="s">
        <v>52</v>
      </c>
      <c r="C23" s="3" t="s">
        <v>7</v>
      </c>
      <c r="D23" s="3" t="s">
        <v>60</v>
      </c>
      <c r="E23" s="38" t="s">
        <v>11</v>
      </c>
      <c r="F23" s="3" t="s">
        <v>9</v>
      </c>
      <c r="G23" s="8"/>
      <c r="H23" s="8"/>
      <c r="I23" s="8"/>
      <c r="J23" s="8"/>
      <c r="K23" s="8" t="s">
        <v>12</v>
      </c>
      <c r="L23" s="8" t="s">
        <v>14</v>
      </c>
      <c r="M23" s="8" t="s">
        <v>13</v>
      </c>
      <c r="N23" s="8" t="s">
        <v>14</v>
      </c>
      <c r="O23" s="8" t="s">
        <v>14</v>
      </c>
      <c r="P23" s="8" t="s">
        <v>14</v>
      </c>
      <c r="Q23" s="8" t="s">
        <v>12</v>
      </c>
      <c r="R23" s="8" t="s">
        <v>14</v>
      </c>
      <c r="S23" s="8"/>
      <c r="T23" s="8" t="s">
        <v>12</v>
      </c>
      <c r="U23" s="8" t="s">
        <v>12</v>
      </c>
      <c r="V23" s="8" t="s">
        <v>12</v>
      </c>
      <c r="W23" s="8" t="s">
        <v>14</v>
      </c>
      <c r="X23" s="8" t="s">
        <v>12</v>
      </c>
      <c r="Y23" s="8" t="s">
        <v>12</v>
      </c>
      <c r="Z23" s="8" t="s">
        <v>12</v>
      </c>
      <c r="AA23" s="8" t="s">
        <v>12</v>
      </c>
      <c r="AB23" s="8" t="s">
        <v>12</v>
      </c>
      <c r="AC23" s="8" t="s">
        <v>12</v>
      </c>
      <c r="AD23" s="8" t="s">
        <v>12</v>
      </c>
      <c r="AE23" s="8" t="s">
        <v>12</v>
      </c>
      <c r="AF23" s="8" t="s">
        <v>12</v>
      </c>
      <c r="AG23" s="8" t="s">
        <v>12</v>
      </c>
      <c r="AH23" s="8" t="s">
        <v>12</v>
      </c>
      <c r="AI23" s="8"/>
      <c r="AJ23" s="8"/>
      <c r="AK23" s="12">
        <v>9</v>
      </c>
    </row>
    <row r="24" spans="1:42" x14ac:dyDescent="0.2">
      <c r="A24" s="3" t="s">
        <v>86</v>
      </c>
      <c r="B24" s="3" t="s">
        <v>52</v>
      </c>
      <c r="C24" s="3" t="s">
        <v>7</v>
      </c>
      <c r="D24" s="3" t="s">
        <v>97</v>
      </c>
      <c r="E24" s="38" t="s">
        <v>33</v>
      </c>
      <c r="F24" s="3" t="s">
        <v>8</v>
      </c>
      <c r="G24" s="8"/>
      <c r="H24" s="8"/>
      <c r="I24" s="8"/>
      <c r="J24" s="8"/>
      <c r="K24" s="8"/>
      <c r="L24" s="8"/>
      <c r="M24" s="8"/>
      <c r="N24" s="8"/>
      <c r="O24" s="8"/>
      <c r="P24" s="8"/>
      <c r="Q24" s="8"/>
      <c r="R24" s="8"/>
      <c r="S24" s="8"/>
      <c r="T24" s="8">
        <v>268.04000000000002</v>
      </c>
      <c r="U24" s="8">
        <v>169.15</v>
      </c>
      <c r="V24" s="8">
        <v>377.26</v>
      </c>
      <c r="W24" s="8">
        <v>488.94</v>
      </c>
      <c r="X24" s="8">
        <v>1419.52</v>
      </c>
      <c r="Y24" s="8">
        <v>1951.35</v>
      </c>
      <c r="Z24" s="8">
        <v>653.54999999999995</v>
      </c>
      <c r="AA24" s="8">
        <v>100.95</v>
      </c>
      <c r="AB24" s="8">
        <v>211.44</v>
      </c>
      <c r="AC24" s="8">
        <v>514.63</v>
      </c>
      <c r="AD24" s="8">
        <v>991.09</v>
      </c>
      <c r="AE24" s="8">
        <v>309.46300000000002</v>
      </c>
      <c r="AF24" s="8">
        <v>360.47699999999998</v>
      </c>
      <c r="AG24" s="8">
        <v>393.6</v>
      </c>
      <c r="AH24" s="8">
        <v>1023.087</v>
      </c>
      <c r="AI24" s="8">
        <v>984.84100000000001</v>
      </c>
      <c r="AJ24" s="8">
        <v>2219.2809999999999</v>
      </c>
      <c r="AK24" s="12">
        <v>10</v>
      </c>
      <c r="AM24" s="9">
        <f>+AP24/$AP$3</f>
        <v>3.0360978919086502E-2</v>
      </c>
      <c r="AN24" s="10">
        <f>+AN22+AM24</f>
        <v>0.69923834758582903</v>
      </c>
      <c r="AP24" s="5">
        <f>SUM(G24:AJ24)</f>
        <v>12436.668999999998</v>
      </c>
    </row>
    <row r="25" spans="1:42" x14ac:dyDescent="0.2">
      <c r="A25" s="3" t="s">
        <v>86</v>
      </c>
      <c r="B25" s="3" t="s">
        <v>52</v>
      </c>
      <c r="C25" s="3" t="s">
        <v>7</v>
      </c>
      <c r="D25" s="3" t="s">
        <v>97</v>
      </c>
      <c r="E25" s="38" t="s">
        <v>33</v>
      </c>
      <c r="F25" s="3" t="s">
        <v>9</v>
      </c>
      <c r="G25" s="8"/>
      <c r="H25" s="8"/>
      <c r="I25" s="8"/>
      <c r="J25" s="8"/>
      <c r="K25" s="8"/>
      <c r="L25" s="8"/>
      <c r="M25" s="8"/>
      <c r="N25" s="8"/>
      <c r="O25" s="8"/>
      <c r="P25" s="8"/>
      <c r="Q25" s="8"/>
      <c r="R25" s="8"/>
      <c r="S25" s="8"/>
      <c r="T25" s="8">
        <v>-1</v>
      </c>
      <c r="U25" s="8">
        <v>-1</v>
      </c>
      <c r="V25" s="8">
        <v>-1</v>
      </c>
      <c r="W25" s="8">
        <v>-1</v>
      </c>
      <c r="X25" s="8">
        <v>-1</v>
      </c>
      <c r="Y25" s="8">
        <v>-1</v>
      </c>
      <c r="Z25" s="8">
        <v>-1</v>
      </c>
      <c r="AA25" s="8">
        <v>-1</v>
      </c>
      <c r="AB25" s="8">
        <v>-1</v>
      </c>
      <c r="AC25" s="8">
        <v>-1</v>
      </c>
      <c r="AD25" s="8">
        <v>-1</v>
      </c>
      <c r="AE25" s="8">
        <v>-1</v>
      </c>
      <c r="AF25" s="8">
        <v>-1</v>
      </c>
      <c r="AG25" s="8">
        <v>-1</v>
      </c>
      <c r="AH25" s="8">
        <v>-1</v>
      </c>
      <c r="AI25" s="8">
        <v>-1</v>
      </c>
      <c r="AJ25" s="8">
        <v>-1</v>
      </c>
      <c r="AK25" s="12">
        <v>10</v>
      </c>
    </row>
    <row r="26" spans="1:42" x14ac:dyDescent="0.2">
      <c r="A26" s="3" t="s">
        <v>86</v>
      </c>
      <c r="B26" s="3" t="s">
        <v>52</v>
      </c>
      <c r="C26" s="3" t="s">
        <v>7</v>
      </c>
      <c r="D26" s="3" t="s">
        <v>53</v>
      </c>
      <c r="E26" s="38" t="s">
        <v>11</v>
      </c>
      <c r="F26" s="3" t="s">
        <v>8</v>
      </c>
      <c r="G26" s="8">
        <v>309</v>
      </c>
      <c r="H26" s="8">
        <v>309</v>
      </c>
      <c r="I26" s="8">
        <v>309</v>
      </c>
      <c r="J26" s="8"/>
      <c r="K26" s="8">
        <v>101</v>
      </c>
      <c r="L26" s="8"/>
      <c r="M26" s="8"/>
      <c r="N26" s="8"/>
      <c r="O26" s="8"/>
      <c r="P26" s="8"/>
      <c r="Q26" s="8"/>
      <c r="R26" s="8"/>
      <c r="S26" s="8"/>
      <c r="T26" s="8"/>
      <c r="U26" s="8"/>
      <c r="V26" s="8"/>
      <c r="W26" s="8"/>
      <c r="X26" s="8"/>
      <c r="Y26" s="8"/>
      <c r="Z26" s="8"/>
      <c r="AA26" s="8"/>
      <c r="AB26" s="8"/>
      <c r="AC26" s="8">
        <v>1098</v>
      </c>
      <c r="AD26" s="8">
        <v>861.82</v>
      </c>
      <c r="AE26" s="8">
        <v>328</v>
      </c>
      <c r="AF26" s="8">
        <v>210.45</v>
      </c>
      <c r="AG26" s="8">
        <v>763.71</v>
      </c>
      <c r="AH26" s="8">
        <v>2496.61</v>
      </c>
      <c r="AI26" s="8">
        <v>5571.4</v>
      </c>
      <c r="AJ26" s="8"/>
      <c r="AK26" s="12">
        <v>11</v>
      </c>
      <c r="AM26" s="9">
        <f>+AP26/$AP$3</f>
        <v>3.0168904058818467E-2</v>
      </c>
      <c r="AN26" s="10">
        <f>+AN24+AM26</f>
        <v>0.72940725164464748</v>
      </c>
      <c r="AP26" s="5">
        <f>SUM(G26:AJ26)</f>
        <v>12357.99</v>
      </c>
    </row>
    <row r="27" spans="1:42" x14ac:dyDescent="0.2">
      <c r="A27" s="3" t="s">
        <v>86</v>
      </c>
      <c r="B27" s="3" t="s">
        <v>52</v>
      </c>
      <c r="C27" s="3" t="s">
        <v>7</v>
      </c>
      <c r="D27" s="3" t="s">
        <v>53</v>
      </c>
      <c r="E27" s="38" t="s">
        <v>11</v>
      </c>
      <c r="F27" s="3" t="s">
        <v>9</v>
      </c>
      <c r="G27" s="8">
        <v>-1</v>
      </c>
      <c r="H27" s="8">
        <v>-1</v>
      </c>
      <c r="I27" s="8">
        <v>-1</v>
      </c>
      <c r="J27" s="8"/>
      <c r="K27" s="8">
        <v>-1</v>
      </c>
      <c r="L27" s="8"/>
      <c r="M27" s="8"/>
      <c r="N27" s="8"/>
      <c r="O27" s="8"/>
      <c r="P27" s="8"/>
      <c r="Q27" s="8"/>
      <c r="R27" s="8"/>
      <c r="S27" s="8"/>
      <c r="T27" s="8"/>
      <c r="U27" s="8"/>
      <c r="V27" s="8"/>
      <c r="W27" s="8"/>
      <c r="X27" s="8"/>
      <c r="Y27" s="8"/>
      <c r="Z27" s="8"/>
      <c r="AA27" s="8"/>
      <c r="AB27" s="8"/>
      <c r="AC27" s="8" t="s">
        <v>49</v>
      </c>
      <c r="AD27" s="8" t="s">
        <v>49</v>
      </c>
      <c r="AE27" s="8" t="s">
        <v>47</v>
      </c>
      <c r="AF27" s="8" t="s">
        <v>47</v>
      </c>
      <c r="AG27" s="8" t="s">
        <v>47</v>
      </c>
      <c r="AH27" s="8" t="s">
        <v>47</v>
      </c>
      <c r="AI27" s="8" t="s">
        <v>13</v>
      </c>
      <c r="AJ27" s="8" t="s">
        <v>13</v>
      </c>
      <c r="AK27" s="12">
        <v>11</v>
      </c>
    </row>
    <row r="28" spans="1:42" x14ac:dyDescent="0.2">
      <c r="A28" s="3" t="s">
        <v>86</v>
      </c>
      <c r="B28" s="3" t="s">
        <v>52</v>
      </c>
      <c r="C28" s="3" t="s">
        <v>7</v>
      </c>
      <c r="D28" s="3" t="s">
        <v>54</v>
      </c>
      <c r="E28" s="38" t="s">
        <v>11</v>
      </c>
      <c r="F28" s="3" t="s">
        <v>8</v>
      </c>
      <c r="G28" s="8">
        <v>101.99</v>
      </c>
      <c r="H28" s="8">
        <v>69.27</v>
      </c>
      <c r="I28" s="8">
        <v>510.39</v>
      </c>
      <c r="J28" s="8">
        <v>592.20000000000005</v>
      </c>
      <c r="K28" s="8">
        <v>2653.02</v>
      </c>
      <c r="L28" s="8">
        <v>1716.16</v>
      </c>
      <c r="M28" s="8">
        <v>690.48</v>
      </c>
      <c r="N28" s="8">
        <v>538.94000000000005</v>
      </c>
      <c r="O28" s="8">
        <v>448.95</v>
      </c>
      <c r="P28" s="8">
        <v>347.32</v>
      </c>
      <c r="Q28" s="8">
        <v>193.99</v>
      </c>
      <c r="R28" s="8">
        <v>351.98</v>
      </c>
      <c r="S28" s="8">
        <v>173.4</v>
      </c>
      <c r="T28" s="8">
        <v>11.087</v>
      </c>
      <c r="U28" s="8">
        <v>11</v>
      </c>
      <c r="V28" s="8">
        <v>42</v>
      </c>
      <c r="W28" s="8">
        <v>3</v>
      </c>
      <c r="X28" s="8">
        <v>3</v>
      </c>
      <c r="Y28" s="8">
        <v>302</v>
      </c>
      <c r="Z28" s="8">
        <v>230</v>
      </c>
      <c r="AA28" s="8">
        <v>30</v>
      </c>
      <c r="AB28" s="8">
        <v>8.1999999999999993</v>
      </c>
      <c r="AC28" s="8">
        <v>18.3</v>
      </c>
      <c r="AD28" s="8">
        <v>40</v>
      </c>
      <c r="AE28" s="8">
        <v>50</v>
      </c>
      <c r="AF28" s="8">
        <v>0.7</v>
      </c>
      <c r="AG28" s="8">
        <v>20.6</v>
      </c>
      <c r="AH28" s="8">
        <v>109.5</v>
      </c>
      <c r="AI28" s="8">
        <v>46.49</v>
      </c>
      <c r="AJ28" s="8">
        <v>44.16</v>
      </c>
      <c r="AK28" s="12">
        <v>12</v>
      </c>
      <c r="AM28" s="9">
        <f>+AP28/$AP$3</f>
        <v>2.2845497984157515E-2</v>
      </c>
      <c r="AN28" s="10">
        <f>+AN26+AM28</f>
        <v>0.75225274962880495</v>
      </c>
      <c r="AP28" s="5">
        <f>SUM(G28:AJ28)</f>
        <v>9358.1270000000004</v>
      </c>
    </row>
    <row r="29" spans="1:42" x14ac:dyDescent="0.2">
      <c r="A29" s="3" t="s">
        <v>86</v>
      </c>
      <c r="B29" s="3" t="s">
        <v>52</v>
      </c>
      <c r="C29" s="3" t="s">
        <v>7</v>
      </c>
      <c r="D29" s="3" t="s">
        <v>54</v>
      </c>
      <c r="E29" s="38" t="s">
        <v>11</v>
      </c>
      <c r="F29" s="3" t="s">
        <v>9</v>
      </c>
      <c r="G29" s="8" t="s">
        <v>14</v>
      </c>
      <c r="H29" s="8" t="s">
        <v>14</v>
      </c>
      <c r="I29" s="8" t="s">
        <v>14</v>
      </c>
      <c r="J29" s="8" t="s">
        <v>14</v>
      </c>
      <c r="K29" s="8" t="s">
        <v>14</v>
      </c>
      <c r="L29" s="8" t="s">
        <v>14</v>
      </c>
      <c r="M29" s="8" t="s">
        <v>14</v>
      </c>
      <c r="N29" s="8" t="s">
        <v>14</v>
      </c>
      <c r="O29" s="8" t="s">
        <v>14</v>
      </c>
      <c r="P29" s="8" t="s">
        <v>14</v>
      </c>
      <c r="Q29" s="8" t="s">
        <v>14</v>
      </c>
      <c r="R29" s="8" t="s">
        <v>14</v>
      </c>
      <c r="S29" s="8" t="s">
        <v>14</v>
      </c>
      <c r="T29" s="8" t="s">
        <v>14</v>
      </c>
      <c r="U29" s="8">
        <v>-1</v>
      </c>
      <c r="V29" s="8">
        <v>-1</v>
      </c>
      <c r="W29" s="8">
        <v>-1</v>
      </c>
      <c r="X29" s="8" t="s">
        <v>13</v>
      </c>
      <c r="Y29" s="8" t="s">
        <v>13</v>
      </c>
      <c r="Z29" s="8">
        <v>-1</v>
      </c>
      <c r="AA29" s="8">
        <v>-1</v>
      </c>
      <c r="AB29" s="8">
        <v>-1</v>
      </c>
      <c r="AC29" s="8">
        <v>-1</v>
      </c>
      <c r="AD29" s="8">
        <v>-1</v>
      </c>
      <c r="AE29" s="8">
        <v>-1</v>
      </c>
      <c r="AF29" s="8">
        <v>-1</v>
      </c>
      <c r="AG29" s="8">
        <v>-1</v>
      </c>
      <c r="AH29" s="8">
        <v>-1</v>
      </c>
      <c r="AI29" s="8">
        <v>-1</v>
      </c>
      <c r="AJ29" s="8">
        <v>-1</v>
      </c>
      <c r="AK29" s="12">
        <v>12</v>
      </c>
    </row>
    <row r="30" spans="1:42" x14ac:dyDescent="0.2">
      <c r="A30" s="3" t="s">
        <v>86</v>
      </c>
      <c r="B30" s="3" t="s">
        <v>52</v>
      </c>
      <c r="C30" s="3" t="s">
        <v>7</v>
      </c>
      <c r="D30" s="3" t="s">
        <v>125</v>
      </c>
      <c r="E30" s="38" t="s">
        <v>31</v>
      </c>
      <c r="F30" s="3" t="s">
        <v>8</v>
      </c>
      <c r="G30" s="8"/>
      <c r="H30" s="8"/>
      <c r="I30" s="8"/>
      <c r="J30" s="8"/>
      <c r="K30" s="8"/>
      <c r="L30" s="8">
        <v>2.7829999999999999</v>
      </c>
      <c r="M30" s="8">
        <v>7.0000000000000001E-3</v>
      </c>
      <c r="N30" s="8">
        <v>1.4610000000000001</v>
      </c>
      <c r="O30" s="8">
        <v>821.45600000000002</v>
      </c>
      <c r="P30" s="8">
        <v>2.323</v>
      </c>
      <c r="Q30" s="8">
        <v>31.166</v>
      </c>
      <c r="R30" s="8">
        <v>1356.3679999999999</v>
      </c>
      <c r="S30" s="8">
        <v>3.867</v>
      </c>
      <c r="T30" s="8">
        <v>353.84100000000001</v>
      </c>
      <c r="U30" s="8">
        <v>541.31100000000004</v>
      </c>
      <c r="V30" s="8">
        <v>14.388</v>
      </c>
      <c r="W30" s="8">
        <v>812.91800000000001</v>
      </c>
      <c r="X30" s="8">
        <v>160.995</v>
      </c>
      <c r="Y30" s="8">
        <v>297.416</v>
      </c>
      <c r="Z30" s="8">
        <v>37.792000000000002</v>
      </c>
      <c r="AA30" s="8">
        <v>2832.2860000000001</v>
      </c>
      <c r="AB30" s="8">
        <v>261.04700000000003</v>
      </c>
      <c r="AC30" s="8">
        <v>130.85900000000001</v>
      </c>
      <c r="AD30" s="8">
        <v>309.774</v>
      </c>
      <c r="AE30" s="8">
        <v>80.647000000000006</v>
      </c>
      <c r="AF30" s="8">
        <v>2.2370000000000001</v>
      </c>
      <c r="AG30" s="8">
        <v>89.134</v>
      </c>
      <c r="AH30" s="8">
        <v>178.166</v>
      </c>
      <c r="AI30" s="8">
        <v>104.63800000000001</v>
      </c>
      <c r="AJ30" s="8">
        <v>2.012</v>
      </c>
      <c r="AK30" s="12">
        <v>13</v>
      </c>
      <c r="AM30" s="9">
        <f>+AP30/$AP$3</f>
        <v>2.0577005975093248E-2</v>
      </c>
      <c r="AN30" s="10">
        <f>+AN28+AM30</f>
        <v>0.77282975560389822</v>
      </c>
      <c r="AP30" s="5">
        <f>SUM(G30:AJ30)</f>
        <v>8428.8920000000035</v>
      </c>
    </row>
    <row r="31" spans="1:42" x14ac:dyDescent="0.2">
      <c r="A31" s="3" t="s">
        <v>86</v>
      </c>
      <c r="B31" s="3" t="s">
        <v>52</v>
      </c>
      <c r="C31" s="3" t="s">
        <v>7</v>
      </c>
      <c r="D31" s="3" t="s">
        <v>125</v>
      </c>
      <c r="E31" s="38" t="s">
        <v>31</v>
      </c>
      <c r="F31" s="3" t="s">
        <v>9</v>
      </c>
      <c r="G31" s="8"/>
      <c r="H31" s="8"/>
      <c r="I31" s="8"/>
      <c r="J31" s="8"/>
      <c r="K31" s="8"/>
      <c r="L31" s="8" t="s">
        <v>13</v>
      </c>
      <c r="M31" s="8" t="s">
        <v>13</v>
      </c>
      <c r="N31" s="8" t="s">
        <v>13</v>
      </c>
      <c r="O31" s="8" t="s">
        <v>13</v>
      </c>
      <c r="P31" s="8" t="s">
        <v>13</v>
      </c>
      <c r="Q31" s="8">
        <v>-1</v>
      </c>
      <c r="R31" s="8" t="s">
        <v>13</v>
      </c>
      <c r="S31" s="8" t="s">
        <v>14</v>
      </c>
      <c r="T31" s="8" t="s">
        <v>14</v>
      </c>
      <c r="U31" s="8" t="s">
        <v>14</v>
      </c>
      <c r="V31" s="8" t="s">
        <v>13</v>
      </c>
      <c r="W31" s="8" t="s">
        <v>13</v>
      </c>
      <c r="X31" s="8" t="s">
        <v>14</v>
      </c>
      <c r="Y31" s="8" t="s">
        <v>14</v>
      </c>
      <c r="Z31" s="8" t="s">
        <v>13</v>
      </c>
      <c r="AA31" s="8" t="s">
        <v>14</v>
      </c>
      <c r="AB31" s="8" t="s">
        <v>14</v>
      </c>
      <c r="AC31" s="8" t="s">
        <v>14</v>
      </c>
      <c r="AD31" s="8" t="s">
        <v>13</v>
      </c>
      <c r="AE31" s="8" t="s">
        <v>14</v>
      </c>
      <c r="AF31" s="8">
        <v>-1</v>
      </c>
      <c r="AG31" s="8" t="s">
        <v>13</v>
      </c>
      <c r="AH31" s="8">
        <v>-1</v>
      </c>
      <c r="AI31" s="8">
        <v>-1</v>
      </c>
      <c r="AJ31" s="8" t="s">
        <v>13</v>
      </c>
      <c r="AK31" s="12">
        <v>13</v>
      </c>
    </row>
    <row r="32" spans="1:42" x14ac:dyDescent="0.2">
      <c r="A32" s="3" t="s">
        <v>86</v>
      </c>
      <c r="B32" s="3" t="s">
        <v>52</v>
      </c>
      <c r="C32" s="3" t="s">
        <v>7</v>
      </c>
      <c r="D32" s="3" t="s">
        <v>87</v>
      </c>
      <c r="E32" s="38" t="s">
        <v>27</v>
      </c>
      <c r="F32" s="3" t="s">
        <v>8</v>
      </c>
      <c r="G32" s="8">
        <v>28</v>
      </c>
      <c r="H32" s="8">
        <v>4</v>
      </c>
      <c r="I32" s="8">
        <v>1</v>
      </c>
      <c r="J32" s="8"/>
      <c r="K32" s="8">
        <v>7</v>
      </c>
      <c r="L32" s="8">
        <v>18</v>
      </c>
      <c r="M32" s="8"/>
      <c r="N32" s="8">
        <v>9</v>
      </c>
      <c r="O32" s="8">
        <v>11</v>
      </c>
      <c r="P32" s="8">
        <v>181</v>
      </c>
      <c r="Q32" s="8">
        <v>49</v>
      </c>
      <c r="R32" s="8"/>
      <c r="S32" s="8">
        <v>5</v>
      </c>
      <c r="T32" s="8">
        <v>2</v>
      </c>
      <c r="U32" s="8">
        <v>6</v>
      </c>
      <c r="V32" s="8">
        <v>28</v>
      </c>
      <c r="W32" s="8">
        <v>18</v>
      </c>
      <c r="X32" s="8">
        <v>1.1579999999999999</v>
      </c>
      <c r="Y32" s="8">
        <v>5.05</v>
      </c>
      <c r="Z32" s="8">
        <v>5.2750000000000004</v>
      </c>
      <c r="AA32" s="8">
        <v>1194.9179999999999</v>
      </c>
      <c r="AB32" s="8">
        <v>3194.9180000000001</v>
      </c>
      <c r="AC32" s="8">
        <v>3194.9180000000001</v>
      </c>
      <c r="AD32" s="8"/>
      <c r="AE32" s="8"/>
      <c r="AF32" s="8"/>
      <c r="AG32" s="8">
        <v>67.382000000000005</v>
      </c>
      <c r="AH32" s="8">
        <v>88.311000000000007</v>
      </c>
      <c r="AI32" s="8">
        <v>86.378</v>
      </c>
      <c r="AJ32" s="8">
        <v>42.49</v>
      </c>
      <c r="AK32" s="12">
        <v>14</v>
      </c>
      <c r="AM32" s="9">
        <f>+AP32/$AP$3</f>
        <v>2.0134910819519583E-2</v>
      </c>
      <c r="AN32" s="10">
        <f>+AN30+AM32</f>
        <v>0.79296466642341779</v>
      </c>
      <c r="AP32" s="5">
        <f>SUM(G32:AJ32)</f>
        <v>8247.7979999999989</v>
      </c>
    </row>
    <row r="33" spans="1:42" x14ac:dyDescent="0.2">
      <c r="A33" s="3" t="s">
        <v>86</v>
      </c>
      <c r="B33" s="3" t="s">
        <v>52</v>
      </c>
      <c r="C33" s="3" t="s">
        <v>7</v>
      </c>
      <c r="D33" s="3" t="s">
        <v>87</v>
      </c>
      <c r="E33" s="38" t="s">
        <v>27</v>
      </c>
      <c r="F33" s="3" t="s">
        <v>9</v>
      </c>
      <c r="G33" s="8" t="s">
        <v>14</v>
      </c>
      <c r="H33" s="8" t="s">
        <v>13</v>
      </c>
      <c r="I33" s="8" t="s">
        <v>14</v>
      </c>
      <c r="J33" s="8" t="s">
        <v>14</v>
      </c>
      <c r="K33" s="8" t="s">
        <v>14</v>
      </c>
      <c r="L33" s="8" t="s">
        <v>14</v>
      </c>
      <c r="M33" s="8" t="s">
        <v>14</v>
      </c>
      <c r="N33" s="8" t="s">
        <v>13</v>
      </c>
      <c r="O33" s="8" t="s">
        <v>13</v>
      </c>
      <c r="P33" s="8" t="s">
        <v>13</v>
      </c>
      <c r="Q33" s="8" t="s">
        <v>13</v>
      </c>
      <c r="R33" s="8" t="s">
        <v>13</v>
      </c>
      <c r="S33" s="8" t="s">
        <v>13</v>
      </c>
      <c r="T33" s="8" t="s">
        <v>13</v>
      </c>
      <c r="U33" s="8" t="s">
        <v>14</v>
      </c>
      <c r="V33" s="8" t="s">
        <v>13</v>
      </c>
      <c r="W33" s="8" t="s">
        <v>13</v>
      </c>
      <c r="X33" s="8" t="s">
        <v>13</v>
      </c>
      <c r="Y33" s="8" t="s">
        <v>13</v>
      </c>
      <c r="Z33" s="8" t="s">
        <v>13</v>
      </c>
      <c r="AA33" s="8" t="s">
        <v>13</v>
      </c>
      <c r="AB33" s="8" t="s">
        <v>13</v>
      </c>
      <c r="AC33" s="8">
        <v>-1</v>
      </c>
      <c r="AD33" s="8"/>
      <c r="AE33" s="8"/>
      <c r="AF33" s="8"/>
      <c r="AG33" s="8" t="s">
        <v>13</v>
      </c>
      <c r="AH33" s="8">
        <v>-1</v>
      </c>
      <c r="AI33" s="8" t="s">
        <v>13</v>
      </c>
      <c r="AJ33" s="8">
        <v>-1</v>
      </c>
      <c r="AK33" s="12">
        <v>14</v>
      </c>
    </row>
    <row r="34" spans="1:42" x14ac:dyDescent="0.2">
      <c r="A34" s="3" t="s">
        <v>86</v>
      </c>
      <c r="B34" s="3" t="s">
        <v>52</v>
      </c>
      <c r="C34" s="3" t="s">
        <v>7</v>
      </c>
      <c r="D34" s="3" t="s">
        <v>53</v>
      </c>
      <c r="E34" s="38" t="s">
        <v>31</v>
      </c>
      <c r="F34" s="3" t="s">
        <v>8</v>
      </c>
      <c r="G34" s="8">
        <v>32.729999999999997</v>
      </c>
      <c r="H34" s="8">
        <v>8.7899999999999991</v>
      </c>
      <c r="I34" s="8">
        <v>0.03</v>
      </c>
      <c r="J34" s="8">
        <v>0.11</v>
      </c>
      <c r="K34" s="8">
        <v>0.01</v>
      </c>
      <c r="L34" s="8">
        <v>0.19</v>
      </c>
      <c r="M34" s="8">
        <v>6.73</v>
      </c>
      <c r="N34" s="8">
        <v>0.18</v>
      </c>
      <c r="O34" s="8">
        <v>0.06</v>
      </c>
      <c r="P34" s="8">
        <v>0.05</v>
      </c>
      <c r="Q34" s="8">
        <v>13.36</v>
      </c>
      <c r="R34" s="8">
        <v>281.58</v>
      </c>
      <c r="S34" s="8">
        <v>123.68</v>
      </c>
      <c r="T34" s="8">
        <v>82.02</v>
      </c>
      <c r="U34" s="8">
        <v>118.31</v>
      </c>
      <c r="V34" s="8">
        <v>312.77</v>
      </c>
      <c r="W34" s="8">
        <v>3.05</v>
      </c>
      <c r="X34" s="8">
        <v>66.8</v>
      </c>
      <c r="Y34" s="8">
        <v>172.22</v>
      </c>
      <c r="Z34" s="8">
        <v>332.63</v>
      </c>
      <c r="AA34" s="8">
        <v>0.9</v>
      </c>
      <c r="AB34" s="8">
        <v>21.47</v>
      </c>
      <c r="AC34" s="8">
        <v>279.178</v>
      </c>
      <c r="AD34" s="8"/>
      <c r="AE34" s="8"/>
      <c r="AF34" s="8"/>
      <c r="AG34" s="8"/>
      <c r="AH34" s="8"/>
      <c r="AI34" s="8">
        <v>674.03800000000001</v>
      </c>
      <c r="AJ34" s="8">
        <v>4758.3609999999999</v>
      </c>
      <c r="AK34" s="12">
        <v>15</v>
      </c>
      <c r="AM34" s="9">
        <f>+AP34/$AP$3</f>
        <v>1.779485121804034E-2</v>
      </c>
      <c r="AN34" s="10">
        <f>+AN32+AM34</f>
        <v>0.81075951764145815</v>
      </c>
      <c r="AP34" s="5">
        <f>SUM(G34:AJ34)</f>
        <v>7289.2469999999994</v>
      </c>
    </row>
    <row r="35" spans="1:42" x14ac:dyDescent="0.2">
      <c r="A35" s="3" t="s">
        <v>86</v>
      </c>
      <c r="B35" s="3" t="s">
        <v>52</v>
      </c>
      <c r="C35" s="3" t="s">
        <v>7</v>
      </c>
      <c r="D35" s="3" t="s">
        <v>53</v>
      </c>
      <c r="E35" s="38" t="s">
        <v>31</v>
      </c>
      <c r="F35" s="3" t="s">
        <v>9</v>
      </c>
      <c r="G35" s="8" t="s">
        <v>13</v>
      </c>
      <c r="H35" s="8" t="s">
        <v>13</v>
      </c>
      <c r="I35" s="8" t="s">
        <v>13</v>
      </c>
      <c r="J35" s="8" t="s">
        <v>13</v>
      </c>
      <c r="K35" s="8">
        <v>-1</v>
      </c>
      <c r="L35" s="8">
        <v>-1</v>
      </c>
      <c r="M35" s="8">
        <v>-1</v>
      </c>
      <c r="N35" s="8" t="s">
        <v>13</v>
      </c>
      <c r="O35" s="8" t="s">
        <v>13</v>
      </c>
      <c r="P35" s="8" t="s">
        <v>13</v>
      </c>
      <c r="Q35" s="8" t="s">
        <v>13</v>
      </c>
      <c r="R35" s="8" t="s">
        <v>14</v>
      </c>
      <c r="S35" s="8" t="s">
        <v>14</v>
      </c>
      <c r="T35" s="8" t="s">
        <v>14</v>
      </c>
      <c r="U35" s="8" t="s">
        <v>14</v>
      </c>
      <c r="V35" s="8" t="s">
        <v>14</v>
      </c>
      <c r="W35" s="8" t="s">
        <v>14</v>
      </c>
      <c r="X35" s="8" t="s">
        <v>14</v>
      </c>
      <c r="Y35" s="8" t="s">
        <v>14</v>
      </c>
      <c r="Z35" s="8" t="s">
        <v>14</v>
      </c>
      <c r="AA35" s="8">
        <v>-1</v>
      </c>
      <c r="AB35" s="8" t="s">
        <v>13</v>
      </c>
      <c r="AC35" s="8" t="s">
        <v>13</v>
      </c>
      <c r="AD35" s="8"/>
      <c r="AE35" s="8"/>
      <c r="AF35" s="8"/>
      <c r="AG35" s="8"/>
      <c r="AH35" s="8"/>
      <c r="AI35" s="8">
        <v>-1</v>
      </c>
      <c r="AJ35" s="8">
        <v>-1</v>
      </c>
      <c r="AK35" s="12">
        <v>15</v>
      </c>
    </row>
    <row r="36" spans="1:42" x14ac:dyDescent="0.2">
      <c r="A36" s="3" t="s">
        <v>86</v>
      </c>
      <c r="B36" s="3" t="s">
        <v>52</v>
      </c>
      <c r="C36" s="3" t="s">
        <v>7</v>
      </c>
      <c r="D36" s="3" t="s">
        <v>55</v>
      </c>
      <c r="E36" s="38" t="s">
        <v>33</v>
      </c>
      <c r="F36" s="3" t="s">
        <v>8</v>
      </c>
      <c r="G36" s="8"/>
      <c r="H36" s="8"/>
      <c r="I36" s="8"/>
      <c r="J36" s="8"/>
      <c r="K36" s="8"/>
      <c r="L36" s="8">
        <v>1501</v>
      </c>
      <c r="M36" s="8">
        <v>477</v>
      </c>
      <c r="N36" s="8">
        <v>12</v>
      </c>
      <c r="O36" s="8">
        <v>25</v>
      </c>
      <c r="P36" s="8">
        <v>308</v>
      </c>
      <c r="Q36" s="8">
        <v>56</v>
      </c>
      <c r="R36" s="8">
        <v>56.45</v>
      </c>
      <c r="S36" s="8">
        <v>63</v>
      </c>
      <c r="T36" s="8">
        <v>6</v>
      </c>
      <c r="U36" s="8">
        <v>5</v>
      </c>
      <c r="V36" s="8">
        <v>12.4</v>
      </c>
      <c r="W36" s="8">
        <v>113</v>
      </c>
      <c r="X36" s="8">
        <v>270</v>
      </c>
      <c r="Y36" s="8">
        <v>912</v>
      </c>
      <c r="Z36" s="8">
        <v>113</v>
      </c>
      <c r="AA36" s="8">
        <v>217</v>
      </c>
      <c r="AB36" s="8">
        <v>139</v>
      </c>
      <c r="AC36" s="8">
        <v>249</v>
      </c>
      <c r="AD36" s="8">
        <v>545</v>
      </c>
      <c r="AE36" s="8">
        <v>388.5</v>
      </c>
      <c r="AF36" s="8">
        <v>430</v>
      </c>
      <c r="AG36" s="8">
        <v>305</v>
      </c>
      <c r="AH36" s="8">
        <v>753</v>
      </c>
      <c r="AI36" s="8">
        <v>153</v>
      </c>
      <c r="AJ36" s="8">
        <v>114.7</v>
      </c>
      <c r="AK36" s="12">
        <v>16</v>
      </c>
      <c r="AM36" s="9">
        <f>+AP36/$AP$3</f>
        <v>1.7635689247693806E-2</v>
      </c>
      <c r="AN36" s="10">
        <f>+AN34+AM36</f>
        <v>0.82839520688915191</v>
      </c>
      <c r="AP36" s="5">
        <f>SUM(G36:AJ36)</f>
        <v>7224.05</v>
      </c>
    </row>
    <row r="37" spans="1:42" x14ac:dyDescent="0.2">
      <c r="A37" s="3" t="s">
        <v>86</v>
      </c>
      <c r="B37" s="3" t="s">
        <v>52</v>
      </c>
      <c r="C37" s="3" t="s">
        <v>7</v>
      </c>
      <c r="D37" s="3" t="s">
        <v>55</v>
      </c>
      <c r="E37" s="38" t="s">
        <v>33</v>
      </c>
      <c r="F37" s="3" t="s">
        <v>9</v>
      </c>
      <c r="G37" s="8"/>
      <c r="H37" s="8"/>
      <c r="I37" s="8"/>
      <c r="J37" s="8"/>
      <c r="K37" s="8"/>
      <c r="L37" s="8">
        <v>-1</v>
      </c>
      <c r="M37" s="8">
        <v>-1</v>
      </c>
      <c r="N37" s="8">
        <v>-1</v>
      </c>
      <c r="O37" s="8">
        <v>-1</v>
      </c>
      <c r="P37" s="8">
        <v>-1</v>
      </c>
      <c r="Q37" s="8">
        <v>-1</v>
      </c>
      <c r="R37" s="8">
        <v>-1</v>
      </c>
      <c r="S37" s="8">
        <v>-1</v>
      </c>
      <c r="T37" s="8">
        <v>-1</v>
      </c>
      <c r="U37" s="8">
        <v>-1</v>
      </c>
      <c r="V37" s="8">
        <v>-1</v>
      </c>
      <c r="W37" s="8">
        <v>-1</v>
      </c>
      <c r="X37" s="8" t="s">
        <v>49</v>
      </c>
      <c r="Y37" s="8" t="s">
        <v>49</v>
      </c>
      <c r="Z37" s="8" t="s">
        <v>49</v>
      </c>
      <c r="AA37" s="8" t="s">
        <v>49</v>
      </c>
      <c r="AB37" s="8" t="s">
        <v>49</v>
      </c>
      <c r="AC37" s="8" t="s">
        <v>14</v>
      </c>
      <c r="AD37" s="8" t="s">
        <v>14</v>
      </c>
      <c r="AE37" s="8" t="s">
        <v>14</v>
      </c>
      <c r="AF37" s="8" t="s">
        <v>14</v>
      </c>
      <c r="AG37" s="8" t="s">
        <v>49</v>
      </c>
      <c r="AH37" s="8" t="s">
        <v>49</v>
      </c>
      <c r="AI37" s="8" t="s">
        <v>49</v>
      </c>
      <c r="AJ37" s="8" t="s">
        <v>49</v>
      </c>
      <c r="AK37" s="12">
        <v>16</v>
      </c>
    </row>
    <row r="38" spans="1:42" x14ac:dyDescent="0.2">
      <c r="A38" s="3" t="s">
        <v>86</v>
      </c>
      <c r="B38" s="3" t="s">
        <v>52</v>
      </c>
      <c r="C38" s="3" t="s">
        <v>7</v>
      </c>
      <c r="D38" s="3" t="s">
        <v>153</v>
      </c>
      <c r="E38" s="38" t="s">
        <v>11</v>
      </c>
      <c r="F38" s="3" t="s">
        <v>8</v>
      </c>
      <c r="G38" s="8"/>
      <c r="H38" s="8"/>
      <c r="I38" s="8"/>
      <c r="J38" s="8"/>
      <c r="K38" s="8"/>
      <c r="L38" s="8"/>
      <c r="M38" s="8"/>
      <c r="N38" s="8">
        <v>199.6</v>
      </c>
      <c r="O38" s="8">
        <v>199.6</v>
      </c>
      <c r="P38" s="8">
        <v>199.6</v>
      </c>
      <c r="Q38" s="8">
        <v>199.6</v>
      </c>
      <c r="R38" s="8">
        <v>233.8</v>
      </c>
      <c r="S38" s="8">
        <v>215</v>
      </c>
      <c r="T38" s="8">
        <v>289.8</v>
      </c>
      <c r="U38" s="8"/>
      <c r="V38" s="8">
        <v>275</v>
      </c>
      <c r="W38" s="8">
        <v>149.1</v>
      </c>
      <c r="X38" s="8">
        <v>153.30000000000001</v>
      </c>
      <c r="Y38" s="8">
        <v>298.2</v>
      </c>
      <c r="Z38" s="8">
        <v>306.7</v>
      </c>
      <c r="AA38" s="8">
        <v>315.39999999999998</v>
      </c>
      <c r="AB38" s="8">
        <v>324.34699999999998</v>
      </c>
      <c r="AC38" s="8">
        <v>635.9</v>
      </c>
      <c r="AD38" s="8">
        <v>535.9</v>
      </c>
      <c r="AE38" s="8">
        <v>467</v>
      </c>
      <c r="AF38" s="8">
        <v>14.18</v>
      </c>
      <c r="AG38" s="8">
        <v>482.35500000000002</v>
      </c>
      <c r="AH38" s="8">
        <v>520.73500000000001</v>
      </c>
      <c r="AI38" s="8">
        <v>546.02099999999996</v>
      </c>
      <c r="AJ38" s="8">
        <v>460.64400000000001</v>
      </c>
      <c r="AK38" s="12">
        <v>17</v>
      </c>
      <c r="AM38" s="9">
        <f>+AP38/$AP$3</f>
        <v>1.7141903131491321E-2</v>
      </c>
      <c r="AN38" s="10">
        <f>+AN36+AM38</f>
        <v>0.84553711002064325</v>
      </c>
      <c r="AP38" s="5">
        <f>SUM(G38:AJ38)</f>
        <v>7021.7819999999992</v>
      </c>
    </row>
    <row r="39" spans="1:42" x14ac:dyDescent="0.2">
      <c r="A39" s="3" t="s">
        <v>86</v>
      </c>
      <c r="B39" s="3" t="s">
        <v>52</v>
      </c>
      <c r="C39" s="3" t="s">
        <v>7</v>
      </c>
      <c r="D39" s="3" t="s">
        <v>153</v>
      </c>
      <c r="E39" s="38" t="s">
        <v>11</v>
      </c>
      <c r="F39" s="3" t="s">
        <v>9</v>
      </c>
      <c r="G39" s="8"/>
      <c r="H39" s="8"/>
      <c r="I39" s="8"/>
      <c r="J39" s="8"/>
      <c r="K39" s="8"/>
      <c r="L39" s="8"/>
      <c r="M39" s="8"/>
      <c r="N39" s="8">
        <v>-1</v>
      </c>
      <c r="O39" s="8">
        <v>-1</v>
      </c>
      <c r="P39" s="8">
        <v>-1</v>
      </c>
      <c r="Q39" s="8">
        <v>-1</v>
      </c>
      <c r="R39" s="8">
        <v>-1</v>
      </c>
      <c r="S39" s="8">
        <v>-1</v>
      </c>
      <c r="T39" s="8">
        <v>-1</v>
      </c>
      <c r="U39" s="8"/>
      <c r="V39" s="8">
        <v>-1</v>
      </c>
      <c r="W39" s="8">
        <v>-1</v>
      </c>
      <c r="X39" s="8">
        <v>-1</v>
      </c>
      <c r="Y39" s="8">
        <v>-1</v>
      </c>
      <c r="Z39" s="8">
        <v>-1</v>
      </c>
      <c r="AA39" s="8">
        <v>-1</v>
      </c>
      <c r="AB39" s="8">
        <v>-1</v>
      </c>
      <c r="AC39" s="8">
        <v>-1</v>
      </c>
      <c r="AD39" s="8">
        <v>-1</v>
      </c>
      <c r="AE39" s="8">
        <v>-1</v>
      </c>
      <c r="AF39" s="8">
        <v>-1</v>
      </c>
      <c r="AG39" s="8">
        <v>-1</v>
      </c>
      <c r="AH39" s="8">
        <v>-1</v>
      </c>
      <c r="AI39" s="8">
        <v>-1</v>
      </c>
      <c r="AJ39" s="8">
        <v>-1</v>
      </c>
      <c r="AK39" s="12">
        <v>17</v>
      </c>
    </row>
    <row r="40" spans="1:42" x14ac:dyDescent="0.2">
      <c r="A40" s="3" t="s">
        <v>86</v>
      </c>
      <c r="B40" s="3" t="s">
        <v>52</v>
      </c>
      <c r="C40" s="3" t="s">
        <v>7</v>
      </c>
      <c r="D40" s="3" t="s">
        <v>60</v>
      </c>
      <c r="E40" s="38" t="s">
        <v>16</v>
      </c>
      <c r="F40" s="3" t="s">
        <v>8</v>
      </c>
      <c r="G40" s="8"/>
      <c r="H40" s="8"/>
      <c r="I40" s="8"/>
      <c r="J40" s="8"/>
      <c r="K40" s="8"/>
      <c r="L40" s="8"/>
      <c r="M40" s="8"/>
      <c r="N40" s="8"/>
      <c r="O40" s="8"/>
      <c r="P40" s="8"/>
      <c r="Q40" s="8"/>
      <c r="R40" s="8"/>
      <c r="S40" s="8"/>
      <c r="T40" s="8">
        <v>1167</v>
      </c>
      <c r="U40" s="8">
        <v>790</v>
      </c>
      <c r="V40" s="8">
        <v>618</v>
      </c>
      <c r="W40" s="8">
        <v>885</v>
      </c>
      <c r="X40" s="8">
        <v>1024</v>
      </c>
      <c r="Y40" s="8">
        <v>833</v>
      </c>
      <c r="Z40" s="8">
        <v>629</v>
      </c>
      <c r="AA40" s="8">
        <v>731</v>
      </c>
      <c r="AB40" s="8"/>
      <c r="AC40" s="8"/>
      <c r="AD40" s="8"/>
      <c r="AE40" s="8"/>
      <c r="AF40" s="8"/>
      <c r="AG40" s="8"/>
      <c r="AH40" s="8"/>
      <c r="AI40" s="8"/>
      <c r="AJ40" s="8"/>
      <c r="AK40" s="12">
        <v>18</v>
      </c>
      <c r="AM40" s="9">
        <f>+AP40/$AP$3</f>
        <v>1.6300205162872838E-2</v>
      </c>
      <c r="AN40" s="10">
        <f>+AN38+AM40</f>
        <v>0.86183731518351614</v>
      </c>
      <c r="AP40" s="5">
        <f>SUM(G40:AJ40)</f>
        <v>6677</v>
      </c>
    </row>
    <row r="41" spans="1:42" x14ac:dyDescent="0.2">
      <c r="A41" s="3" t="s">
        <v>86</v>
      </c>
      <c r="B41" s="3" t="s">
        <v>52</v>
      </c>
      <c r="C41" s="3" t="s">
        <v>7</v>
      </c>
      <c r="D41" s="3" t="s">
        <v>60</v>
      </c>
      <c r="E41" s="38" t="s">
        <v>16</v>
      </c>
      <c r="F41" s="3" t="s">
        <v>9</v>
      </c>
      <c r="G41" s="8"/>
      <c r="H41" s="8"/>
      <c r="I41" s="8"/>
      <c r="J41" s="8"/>
      <c r="K41" s="8" t="s">
        <v>12</v>
      </c>
      <c r="L41" s="8"/>
      <c r="M41" s="8"/>
      <c r="N41" s="8" t="s">
        <v>12</v>
      </c>
      <c r="O41" s="8"/>
      <c r="P41" s="8"/>
      <c r="Q41" s="8"/>
      <c r="R41" s="8"/>
      <c r="S41" s="8"/>
      <c r="T41" s="8" t="s">
        <v>12</v>
      </c>
      <c r="U41" s="8">
        <v>-1</v>
      </c>
      <c r="V41" s="8" t="s">
        <v>12</v>
      </c>
      <c r="W41" s="8" t="s">
        <v>12</v>
      </c>
      <c r="X41" s="8" t="s">
        <v>12</v>
      </c>
      <c r="Y41" s="8" t="s">
        <v>12</v>
      </c>
      <c r="Z41" s="8" t="s">
        <v>12</v>
      </c>
      <c r="AA41" s="8" t="s">
        <v>12</v>
      </c>
      <c r="AB41" s="8" t="s">
        <v>12</v>
      </c>
      <c r="AC41" s="8" t="s">
        <v>12</v>
      </c>
      <c r="AD41" s="8" t="s">
        <v>12</v>
      </c>
      <c r="AE41" s="8" t="s">
        <v>12</v>
      </c>
      <c r="AF41" s="8" t="s">
        <v>12</v>
      </c>
      <c r="AG41" s="8" t="s">
        <v>12</v>
      </c>
      <c r="AH41" s="8" t="s">
        <v>12</v>
      </c>
      <c r="AI41" s="8"/>
      <c r="AJ41" s="8"/>
      <c r="AK41" s="12">
        <v>18</v>
      </c>
    </row>
    <row r="42" spans="1:42" x14ac:dyDescent="0.2">
      <c r="A42" s="3" t="s">
        <v>86</v>
      </c>
      <c r="B42" s="3" t="s">
        <v>52</v>
      </c>
      <c r="C42" s="3" t="s">
        <v>7</v>
      </c>
      <c r="D42" s="3" t="s">
        <v>134</v>
      </c>
      <c r="E42" s="38" t="s">
        <v>11</v>
      </c>
      <c r="F42" s="3" t="s">
        <v>8</v>
      </c>
      <c r="G42" s="8"/>
      <c r="H42" s="8"/>
      <c r="I42" s="8"/>
      <c r="J42" s="8"/>
      <c r="K42" s="8"/>
      <c r="L42" s="8"/>
      <c r="M42" s="8"/>
      <c r="N42" s="8"/>
      <c r="O42" s="8"/>
      <c r="P42" s="8"/>
      <c r="Q42" s="8"/>
      <c r="R42" s="8"/>
      <c r="S42" s="8"/>
      <c r="T42" s="8"/>
      <c r="U42" s="8"/>
      <c r="V42" s="8"/>
      <c r="W42" s="8"/>
      <c r="X42" s="8"/>
      <c r="Y42" s="8"/>
      <c r="Z42" s="8"/>
      <c r="AA42" s="8"/>
      <c r="AB42" s="8"/>
      <c r="AC42" s="8">
        <v>435</v>
      </c>
      <c r="AD42" s="8">
        <v>793</v>
      </c>
      <c r="AE42" s="8">
        <v>894.80200000000002</v>
      </c>
      <c r="AF42" s="8">
        <v>1157.1079999999999</v>
      </c>
      <c r="AG42" s="8">
        <v>1070.8889999999999</v>
      </c>
      <c r="AH42" s="8">
        <v>960</v>
      </c>
      <c r="AI42" s="8">
        <v>964</v>
      </c>
      <c r="AJ42" s="8">
        <v>355</v>
      </c>
      <c r="AK42" s="12">
        <v>19</v>
      </c>
      <c r="AM42" s="9">
        <f>+AP42/$AP$3</f>
        <v>1.6184975870691804E-2</v>
      </c>
      <c r="AN42" s="10">
        <f>+AN40+AM42</f>
        <v>0.87802229105420793</v>
      </c>
      <c r="AP42" s="5">
        <f>SUM(G42:AJ42)</f>
        <v>6629.799</v>
      </c>
    </row>
    <row r="43" spans="1:42" x14ac:dyDescent="0.2">
      <c r="A43" s="3" t="s">
        <v>86</v>
      </c>
      <c r="B43" s="3" t="s">
        <v>52</v>
      </c>
      <c r="C43" s="3" t="s">
        <v>7</v>
      </c>
      <c r="D43" s="3" t="s">
        <v>134</v>
      </c>
      <c r="E43" s="38" t="s">
        <v>11</v>
      </c>
      <c r="F43" s="3" t="s">
        <v>9</v>
      </c>
      <c r="G43" s="8"/>
      <c r="H43" s="8"/>
      <c r="I43" s="8"/>
      <c r="J43" s="8"/>
      <c r="K43" s="8"/>
      <c r="L43" s="8"/>
      <c r="M43" s="8"/>
      <c r="N43" s="8"/>
      <c r="O43" s="8"/>
      <c r="P43" s="8"/>
      <c r="Q43" s="8"/>
      <c r="R43" s="8"/>
      <c r="S43" s="8"/>
      <c r="T43" s="8"/>
      <c r="U43" s="8"/>
      <c r="V43" s="8"/>
      <c r="W43" s="8"/>
      <c r="X43" s="8"/>
      <c r="Y43" s="8"/>
      <c r="Z43" s="8"/>
      <c r="AA43" s="8"/>
      <c r="AB43" s="8"/>
      <c r="AC43" s="8" t="s">
        <v>49</v>
      </c>
      <c r="AD43" s="8" t="s">
        <v>49</v>
      </c>
      <c r="AE43" s="8" t="s">
        <v>49</v>
      </c>
      <c r="AF43" s="8" t="s">
        <v>47</v>
      </c>
      <c r="AG43" s="8" t="s">
        <v>49</v>
      </c>
      <c r="AH43" s="8" t="s">
        <v>14</v>
      </c>
      <c r="AI43" s="8" t="s">
        <v>14</v>
      </c>
      <c r="AJ43" s="8" t="s">
        <v>14</v>
      </c>
      <c r="AK43" s="12">
        <v>19</v>
      </c>
    </row>
    <row r="44" spans="1:42" x14ac:dyDescent="0.2">
      <c r="A44" s="3" t="s">
        <v>86</v>
      </c>
      <c r="B44" s="3" t="s">
        <v>52</v>
      </c>
      <c r="C44" s="3" t="s">
        <v>7</v>
      </c>
      <c r="D44" s="3" t="s">
        <v>23</v>
      </c>
      <c r="E44" s="38" t="s">
        <v>16</v>
      </c>
      <c r="F44" s="3" t="s">
        <v>8</v>
      </c>
      <c r="G44" s="8">
        <v>300</v>
      </c>
      <c r="H44" s="8">
        <v>322</v>
      </c>
      <c r="I44" s="8">
        <v>300</v>
      </c>
      <c r="J44" s="8">
        <v>524</v>
      </c>
      <c r="K44" s="8">
        <v>102</v>
      </c>
      <c r="L44" s="8">
        <v>120</v>
      </c>
      <c r="M44" s="8">
        <v>166</v>
      </c>
      <c r="N44" s="8">
        <v>106</v>
      </c>
      <c r="O44" s="8">
        <v>63.7</v>
      </c>
      <c r="P44" s="8">
        <v>292.3</v>
      </c>
      <c r="Q44" s="8">
        <v>860.4</v>
      </c>
      <c r="R44" s="8">
        <v>339.34</v>
      </c>
      <c r="S44" s="8">
        <v>298.97000000000003</v>
      </c>
      <c r="T44" s="8">
        <v>410.03899999999999</v>
      </c>
      <c r="U44" s="8">
        <v>173.703</v>
      </c>
      <c r="V44" s="8">
        <v>134.059</v>
      </c>
      <c r="W44" s="8">
        <v>207.14400000000001</v>
      </c>
      <c r="X44" s="8">
        <v>204.477</v>
      </c>
      <c r="Y44" s="8">
        <v>277.68099999999998</v>
      </c>
      <c r="Z44" s="8">
        <v>178.52500000000001</v>
      </c>
      <c r="AA44" s="8">
        <v>88.073999999999998</v>
      </c>
      <c r="AB44" s="8">
        <v>119.544</v>
      </c>
      <c r="AC44" s="8">
        <v>120.65300000000001</v>
      </c>
      <c r="AD44" s="8">
        <v>169.22200000000001</v>
      </c>
      <c r="AE44" s="8">
        <v>324.56400000000002</v>
      </c>
      <c r="AF44" s="8">
        <v>113.069</v>
      </c>
      <c r="AG44" s="8">
        <v>89.35</v>
      </c>
      <c r="AH44" s="8">
        <v>20.832000000000001</v>
      </c>
      <c r="AI44" s="8">
        <v>53.082999999999998</v>
      </c>
      <c r="AJ44" s="8">
        <v>43</v>
      </c>
      <c r="AK44" s="12">
        <v>20</v>
      </c>
      <c r="AM44" s="9">
        <f>+AP44/$AP$3</f>
        <v>1.5921150324495661E-2</v>
      </c>
      <c r="AN44" s="10">
        <f>+AN42+AM44</f>
        <v>0.89394344137870363</v>
      </c>
      <c r="AP44" s="5">
        <f>SUM(G44:AJ44)</f>
        <v>6521.7290000000003</v>
      </c>
    </row>
    <row r="45" spans="1:42" x14ac:dyDescent="0.2">
      <c r="A45" s="3" t="s">
        <v>86</v>
      </c>
      <c r="B45" s="3" t="s">
        <v>52</v>
      </c>
      <c r="C45" s="3" t="s">
        <v>7</v>
      </c>
      <c r="D45" s="3" t="s">
        <v>23</v>
      </c>
      <c r="E45" s="38" t="s">
        <v>16</v>
      </c>
      <c r="F45" s="3" t="s">
        <v>9</v>
      </c>
      <c r="G45" s="8">
        <v>-1</v>
      </c>
      <c r="H45" s="8" t="s">
        <v>13</v>
      </c>
      <c r="I45" s="8" t="s">
        <v>13</v>
      </c>
      <c r="J45" s="8" t="s">
        <v>13</v>
      </c>
      <c r="K45" s="8" t="s">
        <v>13</v>
      </c>
      <c r="L45" s="8" t="s">
        <v>13</v>
      </c>
      <c r="M45" s="8" t="s">
        <v>13</v>
      </c>
      <c r="N45" s="8">
        <v>-1</v>
      </c>
      <c r="O45" s="8" t="s">
        <v>13</v>
      </c>
      <c r="P45" s="8" t="s">
        <v>13</v>
      </c>
      <c r="Q45" s="8" t="s">
        <v>13</v>
      </c>
      <c r="R45" s="8" t="s">
        <v>13</v>
      </c>
      <c r="S45" s="8" t="s">
        <v>13</v>
      </c>
      <c r="T45" s="8" t="s">
        <v>13</v>
      </c>
      <c r="U45" s="8" t="s">
        <v>14</v>
      </c>
      <c r="V45" s="8" t="s">
        <v>13</v>
      </c>
      <c r="W45" s="8" t="s">
        <v>13</v>
      </c>
      <c r="X45" s="8" t="s">
        <v>13</v>
      </c>
      <c r="Y45" s="8" t="s">
        <v>13</v>
      </c>
      <c r="Z45" s="8" t="s">
        <v>13</v>
      </c>
      <c r="AA45" s="8">
        <v>-1</v>
      </c>
      <c r="AB45" s="8" t="s">
        <v>13</v>
      </c>
      <c r="AC45" s="8" t="s">
        <v>13</v>
      </c>
      <c r="AD45" s="8" t="s">
        <v>13</v>
      </c>
      <c r="AE45" s="8">
        <v>-1</v>
      </c>
      <c r="AF45" s="8" t="s">
        <v>13</v>
      </c>
      <c r="AG45" s="8">
        <v>-1</v>
      </c>
      <c r="AH45" s="8" t="s">
        <v>13</v>
      </c>
      <c r="AI45" s="8" t="s">
        <v>13</v>
      </c>
      <c r="AJ45" s="8" t="s">
        <v>13</v>
      </c>
      <c r="AK45" s="12">
        <v>20</v>
      </c>
    </row>
    <row r="46" spans="1:42" x14ac:dyDescent="0.2">
      <c r="A46" s="3" t="s">
        <v>86</v>
      </c>
      <c r="B46" s="3" t="s">
        <v>52</v>
      </c>
      <c r="C46" s="3" t="s">
        <v>7</v>
      </c>
      <c r="D46" s="3" t="s">
        <v>151</v>
      </c>
      <c r="E46" s="38" t="s">
        <v>33</v>
      </c>
      <c r="F46" s="3" t="s">
        <v>8</v>
      </c>
      <c r="G46" s="8"/>
      <c r="H46" s="8"/>
      <c r="I46" s="8"/>
      <c r="J46" s="8"/>
      <c r="K46" s="8"/>
      <c r="L46" s="8"/>
      <c r="M46" s="8"/>
      <c r="N46" s="8"/>
      <c r="O46" s="8"/>
      <c r="P46" s="8"/>
      <c r="Q46" s="8"/>
      <c r="R46" s="8"/>
      <c r="S46" s="8"/>
      <c r="T46" s="8"/>
      <c r="U46" s="8"/>
      <c r="V46" s="8"/>
      <c r="W46" s="8"/>
      <c r="X46" s="8"/>
      <c r="Y46" s="8"/>
      <c r="Z46" s="8"/>
      <c r="AA46" s="8"/>
      <c r="AB46" s="8"/>
      <c r="AC46" s="8">
        <v>169.33500000000001</v>
      </c>
      <c r="AD46" s="8">
        <v>528.255</v>
      </c>
      <c r="AE46" s="8"/>
      <c r="AF46" s="8"/>
      <c r="AG46" s="8">
        <v>3528.7649999999999</v>
      </c>
      <c r="AH46" s="8">
        <v>271.83600000000001</v>
      </c>
      <c r="AI46" s="8">
        <v>252.50399999999999</v>
      </c>
      <c r="AJ46" s="8">
        <v>163.48500000000001</v>
      </c>
      <c r="AK46" s="12">
        <v>21</v>
      </c>
      <c r="AM46" s="9">
        <f>+AP46/$AP$3</f>
        <v>1.199672640516496E-2</v>
      </c>
      <c r="AN46" s="10">
        <f>+AN44+AM46</f>
        <v>0.90594016778386854</v>
      </c>
      <c r="AP46" s="5">
        <f>SUM(G46:AJ46)</f>
        <v>4914.1799999999994</v>
      </c>
    </row>
    <row r="47" spans="1:42" x14ac:dyDescent="0.2">
      <c r="A47" s="3" t="s">
        <v>86</v>
      </c>
      <c r="B47" s="3" t="s">
        <v>52</v>
      </c>
      <c r="C47" s="3" t="s">
        <v>7</v>
      </c>
      <c r="D47" s="3" t="s">
        <v>151</v>
      </c>
      <c r="E47" s="38" t="s">
        <v>33</v>
      </c>
      <c r="F47" s="3" t="s">
        <v>9</v>
      </c>
      <c r="G47" s="8"/>
      <c r="H47" s="8"/>
      <c r="I47" s="8"/>
      <c r="J47" s="8"/>
      <c r="K47" s="8"/>
      <c r="L47" s="8"/>
      <c r="M47" s="8"/>
      <c r="N47" s="8"/>
      <c r="O47" s="8"/>
      <c r="P47" s="8"/>
      <c r="Q47" s="8"/>
      <c r="R47" s="8"/>
      <c r="S47" s="8"/>
      <c r="T47" s="8"/>
      <c r="U47" s="8"/>
      <c r="V47" s="8"/>
      <c r="W47" s="8"/>
      <c r="X47" s="8"/>
      <c r="Y47" s="8"/>
      <c r="Z47" s="8"/>
      <c r="AA47" s="8"/>
      <c r="AB47" s="8"/>
      <c r="AC47" s="8">
        <v>-1</v>
      </c>
      <c r="AD47" s="8">
        <v>-1</v>
      </c>
      <c r="AE47" s="8"/>
      <c r="AF47" s="8"/>
      <c r="AG47" s="8">
        <v>-1</v>
      </c>
      <c r="AH47" s="8">
        <v>-1</v>
      </c>
      <c r="AI47" s="8">
        <v>-1</v>
      </c>
      <c r="AJ47" s="8">
        <v>-1</v>
      </c>
      <c r="AK47" s="12">
        <v>21</v>
      </c>
    </row>
    <row r="48" spans="1:42" x14ac:dyDescent="0.2">
      <c r="A48" s="3" t="s">
        <v>86</v>
      </c>
      <c r="B48" s="3" t="s">
        <v>52</v>
      </c>
      <c r="C48" s="3" t="s">
        <v>7</v>
      </c>
      <c r="D48" s="3" t="s">
        <v>90</v>
      </c>
      <c r="E48" s="38" t="s">
        <v>11</v>
      </c>
      <c r="F48" s="3" t="s">
        <v>8</v>
      </c>
      <c r="G48" s="8"/>
      <c r="H48" s="8"/>
      <c r="I48" s="8"/>
      <c r="J48" s="8"/>
      <c r="K48" s="8"/>
      <c r="L48" s="8">
        <v>32.56</v>
      </c>
      <c r="M48" s="8"/>
      <c r="N48" s="8">
        <v>114.79</v>
      </c>
      <c r="O48" s="8">
        <v>87.31</v>
      </c>
      <c r="P48" s="8"/>
      <c r="Q48" s="8"/>
      <c r="R48" s="8"/>
      <c r="S48" s="8"/>
      <c r="T48" s="8"/>
      <c r="U48" s="8"/>
      <c r="V48" s="8"/>
      <c r="W48" s="8">
        <v>99.763000000000005</v>
      </c>
      <c r="X48" s="8">
        <v>153.57499999999999</v>
      </c>
      <c r="Y48" s="8">
        <v>71.364999999999995</v>
      </c>
      <c r="Z48" s="8">
        <v>86.102999999999994</v>
      </c>
      <c r="AA48" s="8">
        <v>77.715000000000003</v>
      </c>
      <c r="AB48" s="8">
        <v>143.08099999999999</v>
      </c>
      <c r="AC48" s="8">
        <v>266</v>
      </c>
      <c r="AD48" s="8">
        <v>824</v>
      </c>
      <c r="AE48" s="8">
        <v>586.41200000000003</v>
      </c>
      <c r="AF48" s="8">
        <v>552.11099999999999</v>
      </c>
      <c r="AG48" s="8">
        <v>655</v>
      </c>
      <c r="AH48" s="8">
        <v>585</v>
      </c>
      <c r="AI48" s="8">
        <v>144</v>
      </c>
      <c r="AJ48" s="8">
        <v>87</v>
      </c>
      <c r="AK48" s="12">
        <v>22</v>
      </c>
      <c r="AM48" s="9">
        <f>+AP48/$AP$3</f>
        <v>1.1146208211706959E-2</v>
      </c>
      <c r="AN48" s="10">
        <f>+AN46+AM48</f>
        <v>0.91708637599557552</v>
      </c>
      <c r="AP48" s="5">
        <f>SUM(G48:AJ48)</f>
        <v>4565.7849999999999</v>
      </c>
    </row>
    <row r="49" spans="1:42" x14ac:dyDescent="0.2">
      <c r="A49" s="3" t="s">
        <v>86</v>
      </c>
      <c r="B49" s="3" t="s">
        <v>52</v>
      </c>
      <c r="C49" s="3" t="s">
        <v>7</v>
      </c>
      <c r="D49" s="3" t="s">
        <v>90</v>
      </c>
      <c r="E49" s="38" t="s">
        <v>11</v>
      </c>
      <c r="F49" s="3" t="s">
        <v>9</v>
      </c>
      <c r="G49" s="8"/>
      <c r="H49" s="8"/>
      <c r="I49" s="8"/>
      <c r="J49" s="8"/>
      <c r="K49" s="8"/>
      <c r="L49" s="8" t="s">
        <v>13</v>
      </c>
      <c r="M49" s="8"/>
      <c r="N49" s="8" t="s">
        <v>14</v>
      </c>
      <c r="O49" s="8" t="s">
        <v>14</v>
      </c>
      <c r="P49" s="8"/>
      <c r="Q49" s="8" t="s">
        <v>12</v>
      </c>
      <c r="R49" s="8"/>
      <c r="S49" s="8"/>
      <c r="T49" s="8"/>
      <c r="U49" s="8"/>
      <c r="V49" s="8"/>
      <c r="W49" s="8" t="s">
        <v>14</v>
      </c>
      <c r="X49" s="8" t="s">
        <v>12</v>
      </c>
      <c r="Y49" s="8" t="s">
        <v>12</v>
      </c>
      <c r="Z49" s="8" t="s">
        <v>12</v>
      </c>
      <c r="AA49" s="8" t="s">
        <v>12</v>
      </c>
      <c r="AB49" s="8" t="s">
        <v>14</v>
      </c>
      <c r="AC49" s="8" t="s">
        <v>14</v>
      </c>
      <c r="AD49" s="8" t="s">
        <v>14</v>
      </c>
      <c r="AE49" s="8" t="s">
        <v>19</v>
      </c>
      <c r="AF49" s="8">
        <v>-1</v>
      </c>
      <c r="AG49" s="8" t="s">
        <v>13</v>
      </c>
      <c r="AH49" s="8" t="s">
        <v>13</v>
      </c>
      <c r="AI49" s="8" t="s">
        <v>13</v>
      </c>
      <c r="AJ49" s="8" t="s">
        <v>13</v>
      </c>
      <c r="AK49" s="12">
        <v>22</v>
      </c>
    </row>
    <row r="50" spans="1:42" x14ac:dyDescent="0.2">
      <c r="A50" s="3" t="s">
        <v>86</v>
      </c>
      <c r="B50" s="3" t="s">
        <v>52</v>
      </c>
      <c r="C50" s="3" t="s">
        <v>7</v>
      </c>
      <c r="D50" s="3" t="s">
        <v>10</v>
      </c>
      <c r="E50" s="38" t="s">
        <v>11</v>
      </c>
      <c r="F50" s="3" t="s">
        <v>8</v>
      </c>
      <c r="G50" s="8">
        <v>881</v>
      </c>
      <c r="H50" s="8"/>
      <c r="I50" s="8"/>
      <c r="J50" s="8">
        <v>295</v>
      </c>
      <c r="K50" s="8">
        <v>235</v>
      </c>
      <c r="L50" s="8">
        <v>201</v>
      </c>
      <c r="M50" s="8">
        <v>97</v>
      </c>
      <c r="N50" s="8">
        <v>210.02699999999999</v>
      </c>
      <c r="O50" s="8">
        <v>393.7</v>
      </c>
      <c r="P50" s="8">
        <v>10.8</v>
      </c>
      <c r="Q50" s="8">
        <v>104.3</v>
      </c>
      <c r="R50" s="8">
        <v>182.345</v>
      </c>
      <c r="S50" s="8">
        <v>41.749000000000002</v>
      </c>
      <c r="T50" s="8">
        <v>151.08600000000001</v>
      </c>
      <c r="U50" s="8">
        <v>49.802999999999997</v>
      </c>
      <c r="V50" s="8">
        <v>48.136000000000003</v>
      </c>
      <c r="W50" s="8">
        <v>30.056000000000001</v>
      </c>
      <c r="X50" s="8">
        <v>200.53399999999999</v>
      </c>
      <c r="Y50" s="8">
        <v>447.38200000000001</v>
      </c>
      <c r="Z50" s="8">
        <v>80.941999999999993</v>
      </c>
      <c r="AA50" s="8">
        <v>128.00299999999999</v>
      </c>
      <c r="AB50" s="8">
        <v>42.95</v>
      </c>
      <c r="AC50" s="8">
        <v>64.346999999999994</v>
      </c>
      <c r="AD50" s="8">
        <v>70.027000000000001</v>
      </c>
      <c r="AE50" s="8">
        <v>114.61199999999999</v>
      </c>
      <c r="AF50" s="8">
        <v>66.844999999999999</v>
      </c>
      <c r="AG50" s="8">
        <v>26.346</v>
      </c>
      <c r="AH50" s="8">
        <v>0.48899999999999999</v>
      </c>
      <c r="AI50" s="8">
        <v>92.057000000000002</v>
      </c>
      <c r="AJ50" s="8">
        <v>5.6769999999999996</v>
      </c>
      <c r="AK50" s="12">
        <v>23</v>
      </c>
      <c r="AM50" s="9">
        <f>+AP50/$AP$3</f>
        <v>1.0427085247016559E-2</v>
      </c>
      <c r="AN50" s="10">
        <f>+AN48+AM50</f>
        <v>0.92751346124259204</v>
      </c>
      <c r="AP50" s="5">
        <f>SUM(G50:AJ50)</f>
        <v>4271.2129999999988</v>
      </c>
    </row>
    <row r="51" spans="1:42" x14ac:dyDescent="0.2">
      <c r="A51" s="3" t="s">
        <v>86</v>
      </c>
      <c r="B51" s="3" t="s">
        <v>52</v>
      </c>
      <c r="C51" s="3" t="s">
        <v>7</v>
      </c>
      <c r="D51" s="3" t="s">
        <v>10</v>
      </c>
      <c r="E51" s="38" t="s">
        <v>11</v>
      </c>
      <c r="F51" s="3" t="s">
        <v>9</v>
      </c>
      <c r="G51" s="8" t="s">
        <v>14</v>
      </c>
      <c r="H51" s="8" t="s">
        <v>14</v>
      </c>
      <c r="I51" s="8" t="s">
        <v>14</v>
      </c>
      <c r="J51" s="8" t="s">
        <v>14</v>
      </c>
      <c r="K51" s="8" t="s">
        <v>14</v>
      </c>
      <c r="L51" s="8" t="s">
        <v>14</v>
      </c>
      <c r="M51" s="8" t="s">
        <v>14</v>
      </c>
      <c r="N51" s="8" t="s">
        <v>14</v>
      </c>
      <c r="O51" s="8" t="s">
        <v>14</v>
      </c>
      <c r="P51" s="8" t="s">
        <v>14</v>
      </c>
      <c r="Q51" s="8" t="s">
        <v>14</v>
      </c>
      <c r="R51" s="8" t="s">
        <v>14</v>
      </c>
      <c r="S51" s="8" t="s">
        <v>14</v>
      </c>
      <c r="T51" s="8" t="s">
        <v>14</v>
      </c>
      <c r="U51" s="8" t="s">
        <v>14</v>
      </c>
      <c r="V51" s="8" t="s">
        <v>14</v>
      </c>
      <c r="W51" s="8" t="s">
        <v>14</v>
      </c>
      <c r="X51" s="8" t="s">
        <v>14</v>
      </c>
      <c r="Y51" s="8" t="s">
        <v>14</v>
      </c>
      <c r="Z51" s="8" t="s">
        <v>14</v>
      </c>
      <c r="AA51" s="8" t="s">
        <v>14</v>
      </c>
      <c r="AB51" s="8" t="s">
        <v>14</v>
      </c>
      <c r="AC51" s="8" t="s">
        <v>14</v>
      </c>
      <c r="AD51" s="8" t="s">
        <v>14</v>
      </c>
      <c r="AE51" s="8" t="s">
        <v>14</v>
      </c>
      <c r="AF51" s="8" t="s">
        <v>14</v>
      </c>
      <c r="AG51" s="8" t="s">
        <v>14</v>
      </c>
      <c r="AH51" s="8" t="s">
        <v>14</v>
      </c>
      <c r="AI51" s="8" t="s">
        <v>14</v>
      </c>
      <c r="AJ51" s="8" t="s">
        <v>14</v>
      </c>
      <c r="AK51" s="12">
        <v>23</v>
      </c>
    </row>
    <row r="52" spans="1:42" x14ac:dyDescent="0.2">
      <c r="A52" s="3" t="s">
        <v>86</v>
      </c>
      <c r="B52" s="3" t="s">
        <v>52</v>
      </c>
      <c r="C52" s="3" t="s">
        <v>7</v>
      </c>
      <c r="D52" s="3" t="s">
        <v>161</v>
      </c>
      <c r="E52" s="38" t="s">
        <v>11</v>
      </c>
      <c r="F52" s="3" t="s">
        <v>8</v>
      </c>
      <c r="G52" s="8"/>
      <c r="H52" s="8"/>
      <c r="I52" s="8"/>
      <c r="J52" s="8">
        <v>6.75</v>
      </c>
      <c r="K52" s="8"/>
      <c r="L52" s="8"/>
      <c r="M52" s="8"/>
      <c r="N52" s="8"/>
      <c r="O52" s="8"/>
      <c r="P52" s="8"/>
      <c r="Q52" s="8"/>
      <c r="R52" s="8"/>
      <c r="S52" s="8">
        <v>167.97</v>
      </c>
      <c r="T52" s="8"/>
      <c r="U52" s="8">
        <v>24.375</v>
      </c>
      <c r="V52" s="8">
        <v>36.984999999999999</v>
      </c>
      <c r="W52" s="8"/>
      <c r="X52" s="8">
        <v>270.101</v>
      </c>
      <c r="Y52" s="8">
        <v>611.97199999999998</v>
      </c>
      <c r="Z52" s="8">
        <v>873.99800000000005</v>
      </c>
      <c r="AA52" s="8">
        <v>1174.3530000000001</v>
      </c>
      <c r="AB52" s="8">
        <v>676.89599999999996</v>
      </c>
      <c r="AC52" s="8"/>
      <c r="AD52" s="8"/>
      <c r="AE52" s="8"/>
      <c r="AF52" s="8"/>
      <c r="AG52" s="8"/>
      <c r="AH52" s="8"/>
      <c r="AI52" s="8"/>
      <c r="AJ52" s="8"/>
      <c r="AK52" s="12">
        <v>24</v>
      </c>
      <c r="AM52" s="9">
        <f>+AP52/$AP$3</f>
        <v>9.3826881118744144E-3</v>
      </c>
      <c r="AN52" s="10">
        <f>+AN50+AM52</f>
        <v>0.93689614935446641</v>
      </c>
      <c r="AP52" s="5">
        <f>SUM(G52:AJ52)</f>
        <v>3843.3999999999996</v>
      </c>
    </row>
    <row r="53" spans="1:42" x14ac:dyDescent="0.2">
      <c r="A53" s="3" t="s">
        <v>86</v>
      </c>
      <c r="B53" s="3" t="s">
        <v>52</v>
      </c>
      <c r="C53" s="3" t="s">
        <v>7</v>
      </c>
      <c r="D53" s="3" t="s">
        <v>161</v>
      </c>
      <c r="E53" s="38" t="s">
        <v>11</v>
      </c>
      <c r="F53" s="3" t="s">
        <v>9</v>
      </c>
      <c r="G53" s="8"/>
      <c r="H53" s="8"/>
      <c r="I53" s="8"/>
      <c r="J53" s="8" t="s">
        <v>13</v>
      </c>
      <c r="K53" s="8"/>
      <c r="L53" s="8"/>
      <c r="M53" s="8"/>
      <c r="N53" s="8"/>
      <c r="O53" s="8"/>
      <c r="P53" s="8"/>
      <c r="Q53" s="8"/>
      <c r="R53" s="8"/>
      <c r="S53" s="8">
        <v>-1</v>
      </c>
      <c r="T53" s="8"/>
      <c r="U53" s="8">
        <v>-1</v>
      </c>
      <c r="V53" s="8">
        <v>-1</v>
      </c>
      <c r="W53" s="8"/>
      <c r="X53" s="8">
        <v>-1</v>
      </c>
      <c r="Y53" s="8">
        <v>-1</v>
      </c>
      <c r="Z53" s="8" t="s">
        <v>47</v>
      </c>
      <c r="AA53" s="8" t="s">
        <v>47</v>
      </c>
      <c r="AB53" s="8" t="s">
        <v>47</v>
      </c>
      <c r="AC53" s="8"/>
      <c r="AD53" s="8"/>
      <c r="AE53" s="8"/>
      <c r="AF53" s="8"/>
      <c r="AG53" s="8"/>
      <c r="AH53" s="8"/>
      <c r="AI53" s="8" t="s">
        <v>13</v>
      </c>
      <c r="AJ53" s="8"/>
      <c r="AK53" s="12">
        <v>24</v>
      </c>
    </row>
    <row r="54" spans="1:42" x14ac:dyDescent="0.2">
      <c r="A54" s="3" t="s">
        <v>86</v>
      </c>
      <c r="B54" s="3" t="s">
        <v>52</v>
      </c>
      <c r="C54" s="3" t="s">
        <v>7</v>
      </c>
      <c r="D54" s="3" t="s">
        <v>89</v>
      </c>
      <c r="E54" s="38" t="s">
        <v>11</v>
      </c>
      <c r="F54" s="3" t="s">
        <v>8</v>
      </c>
      <c r="G54" s="8"/>
      <c r="H54" s="8"/>
      <c r="I54" s="8"/>
      <c r="J54" s="8"/>
      <c r="K54" s="8"/>
      <c r="L54" s="8"/>
      <c r="M54" s="8"/>
      <c r="N54" s="8"/>
      <c r="O54" s="8"/>
      <c r="P54" s="8"/>
      <c r="Q54" s="8"/>
      <c r="R54" s="8"/>
      <c r="S54" s="8">
        <v>141.70500000000001</v>
      </c>
      <c r="T54" s="8">
        <v>75.100999999999999</v>
      </c>
      <c r="U54" s="8">
        <v>166.70400000000001</v>
      </c>
      <c r="V54" s="8">
        <v>173.179</v>
      </c>
      <c r="W54" s="8">
        <v>134.024</v>
      </c>
      <c r="X54" s="8">
        <v>182.68100000000001</v>
      </c>
      <c r="Y54" s="8">
        <v>73.215000000000003</v>
      </c>
      <c r="Z54" s="8">
        <v>212.67</v>
      </c>
      <c r="AA54" s="8">
        <v>41.573999999999998</v>
      </c>
      <c r="AB54" s="8">
        <v>90.494</v>
      </c>
      <c r="AC54" s="8"/>
      <c r="AD54" s="8">
        <v>71.185000000000002</v>
      </c>
      <c r="AE54" s="8">
        <v>62.991999999999997</v>
      </c>
      <c r="AF54" s="8">
        <v>310.98</v>
      </c>
      <c r="AG54" s="8">
        <v>249.17699999999999</v>
      </c>
      <c r="AH54" s="8">
        <v>155</v>
      </c>
      <c r="AI54" s="8">
        <v>309.08999999999997</v>
      </c>
      <c r="AJ54" s="8">
        <v>804.39800000000002</v>
      </c>
      <c r="AK54" s="12">
        <v>25</v>
      </c>
      <c r="AM54" s="9">
        <f>+AP54/$AP$3</f>
        <v>7.9442297940183829E-3</v>
      </c>
      <c r="AN54" s="10">
        <f>+AN52+AM54</f>
        <v>0.94484037914848484</v>
      </c>
      <c r="AP54" s="5">
        <f>SUM(G54:AJ54)</f>
        <v>3254.1689999999999</v>
      </c>
    </row>
    <row r="55" spans="1:42" x14ac:dyDescent="0.2">
      <c r="A55" s="3" t="s">
        <v>86</v>
      </c>
      <c r="B55" s="3" t="s">
        <v>52</v>
      </c>
      <c r="C55" s="3" t="s">
        <v>7</v>
      </c>
      <c r="D55" s="3" t="s">
        <v>89</v>
      </c>
      <c r="E55" s="38" t="s">
        <v>11</v>
      </c>
      <c r="F55" s="3" t="s">
        <v>9</v>
      </c>
      <c r="G55" s="8"/>
      <c r="H55" s="8"/>
      <c r="I55" s="8"/>
      <c r="J55" s="8"/>
      <c r="K55" s="8"/>
      <c r="L55" s="8"/>
      <c r="M55" s="8"/>
      <c r="N55" s="8"/>
      <c r="O55" s="8"/>
      <c r="P55" s="8"/>
      <c r="Q55" s="8" t="s">
        <v>12</v>
      </c>
      <c r="R55" s="8" t="s">
        <v>12</v>
      </c>
      <c r="S55" s="8" t="s">
        <v>12</v>
      </c>
      <c r="T55" s="8" t="s">
        <v>12</v>
      </c>
      <c r="U55" s="8" t="s">
        <v>49</v>
      </c>
      <c r="V55" s="8" t="s">
        <v>49</v>
      </c>
      <c r="W55" s="8" t="s">
        <v>49</v>
      </c>
      <c r="X55" s="8" t="s">
        <v>49</v>
      </c>
      <c r="Y55" s="8" t="s">
        <v>49</v>
      </c>
      <c r="Z55" s="8" t="s">
        <v>12</v>
      </c>
      <c r="AA55" s="8" t="s">
        <v>12</v>
      </c>
      <c r="AB55" s="8" t="s">
        <v>49</v>
      </c>
      <c r="AC55" s="8" t="s">
        <v>49</v>
      </c>
      <c r="AD55" s="8" t="s">
        <v>49</v>
      </c>
      <c r="AE55" s="8" t="s">
        <v>49</v>
      </c>
      <c r="AF55" s="8" t="s">
        <v>47</v>
      </c>
      <c r="AG55" s="8" t="s">
        <v>49</v>
      </c>
      <c r="AH55" s="8" t="s">
        <v>14</v>
      </c>
      <c r="AI55" s="8" t="s">
        <v>14</v>
      </c>
      <c r="AJ55" s="8" t="s">
        <v>14</v>
      </c>
      <c r="AK55" s="12">
        <v>25</v>
      </c>
    </row>
    <row r="56" spans="1:42" x14ac:dyDescent="0.2">
      <c r="A56" s="3" t="s">
        <v>86</v>
      </c>
      <c r="B56" s="3" t="s">
        <v>52</v>
      </c>
      <c r="C56" s="3" t="s">
        <v>7</v>
      </c>
      <c r="D56" s="3" t="s">
        <v>55</v>
      </c>
      <c r="E56" s="38" t="s">
        <v>11</v>
      </c>
      <c r="F56" s="3" t="s">
        <v>8</v>
      </c>
      <c r="G56" s="8">
        <v>150</v>
      </c>
      <c r="H56" s="8">
        <v>405</v>
      </c>
      <c r="I56" s="8">
        <v>456</v>
      </c>
      <c r="J56" s="8">
        <v>46</v>
      </c>
      <c r="K56" s="8">
        <v>500</v>
      </c>
      <c r="L56" s="8">
        <v>932</v>
      </c>
      <c r="M56" s="8"/>
      <c r="N56" s="8"/>
      <c r="O56" s="8"/>
      <c r="P56" s="8"/>
      <c r="Q56" s="8"/>
      <c r="R56" s="8"/>
      <c r="S56" s="8"/>
      <c r="T56" s="8"/>
      <c r="U56" s="8">
        <v>1</v>
      </c>
      <c r="V56" s="8"/>
      <c r="W56" s="8"/>
      <c r="X56" s="8"/>
      <c r="Y56" s="8"/>
      <c r="Z56" s="8"/>
      <c r="AA56" s="8"/>
      <c r="AB56" s="8"/>
      <c r="AC56" s="8"/>
      <c r="AD56" s="8"/>
      <c r="AE56" s="8"/>
      <c r="AF56" s="8"/>
      <c r="AG56" s="8"/>
      <c r="AH56" s="8"/>
      <c r="AI56" s="8"/>
      <c r="AJ56" s="8"/>
      <c r="AK56" s="12">
        <v>26</v>
      </c>
      <c r="AM56" s="9">
        <f>+AP56/$AP$3</f>
        <v>6.0787046361469779E-3</v>
      </c>
      <c r="AN56" s="10">
        <f>+AN54+AM56</f>
        <v>0.95091908378463186</v>
      </c>
      <c r="AP56" s="5">
        <f>SUM(G56:AJ56)</f>
        <v>2490</v>
      </c>
    </row>
    <row r="57" spans="1:42" ht="12" thickBot="1" x14ac:dyDescent="0.25">
      <c r="A57" s="3" t="s">
        <v>86</v>
      </c>
      <c r="B57" s="3" t="s">
        <v>52</v>
      </c>
      <c r="C57" s="3" t="s">
        <v>7</v>
      </c>
      <c r="D57" s="3" t="s">
        <v>55</v>
      </c>
      <c r="E57" s="38" t="s">
        <v>11</v>
      </c>
      <c r="F57" s="3" t="s">
        <v>9</v>
      </c>
      <c r="G57" s="8">
        <v>-1</v>
      </c>
      <c r="H57" s="8">
        <v>-1</v>
      </c>
      <c r="I57" s="8">
        <v>-1</v>
      </c>
      <c r="J57" s="8">
        <v>-1</v>
      </c>
      <c r="K57" s="8">
        <v>-1</v>
      </c>
      <c r="L57" s="8">
        <v>-1</v>
      </c>
      <c r="M57" s="8"/>
      <c r="N57" s="8"/>
      <c r="O57" s="8"/>
      <c r="P57" s="8"/>
      <c r="Q57" s="8"/>
      <c r="R57" s="8"/>
      <c r="S57" s="8"/>
      <c r="T57" s="8"/>
      <c r="U57" s="8" t="s">
        <v>13</v>
      </c>
      <c r="V57" s="8"/>
      <c r="W57" s="8"/>
      <c r="X57" s="8"/>
      <c r="Y57" s="8"/>
      <c r="Z57" s="8"/>
      <c r="AA57" s="8"/>
      <c r="AB57" s="8"/>
      <c r="AC57" s="8"/>
      <c r="AD57" s="8"/>
      <c r="AE57" s="8"/>
      <c r="AF57" s="8"/>
      <c r="AG57" s="8"/>
      <c r="AH57" s="8"/>
      <c r="AI57" s="8"/>
      <c r="AJ57" s="8"/>
      <c r="AK57" s="32">
        <v>26</v>
      </c>
    </row>
    <row r="58" spans="1:42" x14ac:dyDescent="0.2">
      <c r="A58" s="3" t="s">
        <v>86</v>
      </c>
      <c r="B58" s="3" t="s">
        <v>52</v>
      </c>
      <c r="C58" s="3" t="s">
        <v>7</v>
      </c>
      <c r="D58" s="3" t="s">
        <v>23</v>
      </c>
      <c r="E58" s="38" t="s">
        <v>21</v>
      </c>
      <c r="F58" s="3" t="s">
        <v>8</v>
      </c>
      <c r="G58" s="8">
        <v>308</v>
      </c>
      <c r="H58" s="8">
        <v>584</v>
      </c>
      <c r="I58" s="8">
        <v>258</v>
      </c>
      <c r="J58" s="8"/>
      <c r="K58" s="8">
        <v>2</v>
      </c>
      <c r="L58" s="8">
        <v>7</v>
      </c>
      <c r="M58" s="8"/>
      <c r="N58" s="8"/>
      <c r="O58" s="8"/>
      <c r="P58" s="8">
        <v>769.6</v>
      </c>
      <c r="Q58" s="8"/>
      <c r="R58" s="8"/>
      <c r="S58" s="8">
        <v>148.4</v>
      </c>
      <c r="T58" s="8">
        <v>185.7</v>
      </c>
      <c r="U58" s="8"/>
      <c r="V58" s="8"/>
      <c r="W58" s="8"/>
      <c r="X58" s="8"/>
      <c r="Y58" s="8"/>
      <c r="Z58" s="8">
        <v>0.06</v>
      </c>
      <c r="AA58" s="8"/>
      <c r="AB58" s="8"/>
      <c r="AC58" s="8"/>
      <c r="AD58" s="8">
        <v>0.96</v>
      </c>
      <c r="AE58" s="8">
        <v>1.008</v>
      </c>
      <c r="AF58" s="8">
        <v>16.22</v>
      </c>
      <c r="AG58" s="8"/>
      <c r="AH58" s="8"/>
      <c r="AI58" s="8"/>
      <c r="AJ58" s="8"/>
      <c r="AK58" s="12">
        <v>27</v>
      </c>
      <c r="AM58" s="9">
        <f>+AP58/$AP$3</f>
        <v>5.5683571013695476E-3</v>
      </c>
      <c r="AN58" s="10">
        <f>+AN56+AM58</f>
        <v>0.95648744088600135</v>
      </c>
      <c r="AP58" s="5">
        <f>SUM(G58:AJ58)</f>
        <v>2280.9479999999994</v>
      </c>
    </row>
    <row r="59" spans="1:42" x14ac:dyDescent="0.2">
      <c r="A59" s="3" t="s">
        <v>86</v>
      </c>
      <c r="B59" s="3" t="s">
        <v>52</v>
      </c>
      <c r="C59" s="3" t="s">
        <v>7</v>
      </c>
      <c r="D59" s="3" t="s">
        <v>23</v>
      </c>
      <c r="E59" s="38" t="s">
        <v>21</v>
      </c>
      <c r="F59" s="3" t="s">
        <v>9</v>
      </c>
      <c r="G59" s="8">
        <v>-1</v>
      </c>
      <c r="H59" s="8">
        <v>-1</v>
      </c>
      <c r="I59" s="8">
        <v>-1</v>
      </c>
      <c r="J59" s="8"/>
      <c r="K59" s="8">
        <v>-1</v>
      </c>
      <c r="L59" s="8">
        <v>-1</v>
      </c>
      <c r="M59" s="8"/>
      <c r="N59" s="8"/>
      <c r="O59" s="8"/>
      <c r="P59" s="8">
        <v>-1</v>
      </c>
      <c r="Q59" s="8"/>
      <c r="R59" s="8"/>
      <c r="S59" s="8">
        <v>-1</v>
      </c>
      <c r="T59" s="8">
        <v>-1</v>
      </c>
      <c r="U59" s="8"/>
      <c r="V59" s="8"/>
      <c r="W59" s="8"/>
      <c r="X59" s="8"/>
      <c r="Y59" s="8"/>
      <c r="Z59" s="8">
        <v>-1</v>
      </c>
      <c r="AA59" s="8"/>
      <c r="AB59" s="8"/>
      <c r="AC59" s="8"/>
      <c r="AD59" s="8">
        <v>-1</v>
      </c>
      <c r="AE59" s="8">
        <v>-1</v>
      </c>
      <c r="AF59" s="8">
        <v>-1</v>
      </c>
      <c r="AG59" s="8"/>
      <c r="AH59" s="8"/>
      <c r="AI59" s="8"/>
      <c r="AJ59" s="8"/>
      <c r="AK59" s="12">
        <v>27</v>
      </c>
    </row>
    <row r="60" spans="1:42" x14ac:dyDescent="0.2">
      <c r="A60" s="3" t="s">
        <v>86</v>
      </c>
      <c r="B60" s="3" t="s">
        <v>52</v>
      </c>
      <c r="C60" s="3" t="s">
        <v>7</v>
      </c>
      <c r="D60" s="3" t="s">
        <v>172</v>
      </c>
      <c r="E60" s="38" t="s">
        <v>25</v>
      </c>
      <c r="F60" s="3" t="s">
        <v>8</v>
      </c>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v>2254.1</v>
      </c>
      <c r="AK60" s="12">
        <v>28</v>
      </c>
      <c r="AM60" s="9">
        <f>+AP60/$AP$3</f>
        <v>5.5028145061602014E-3</v>
      </c>
      <c r="AN60" s="10">
        <f>+AN58+AM60</f>
        <v>0.96199025539216154</v>
      </c>
      <c r="AP60" s="5">
        <f>SUM(G60:AJ60)</f>
        <v>2254.1</v>
      </c>
    </row>
    <row r="61" spans="1:42" x14ac:dyDescent="0.2">
      <c r="A61" s="3" t="s">
        <v>86</v>
      </c>
      <c r="B61" s="3" t="s">
        <v>52</v>
      </c>
      <c r="C61" s="3" t="s">
        <v>7</v>
      </c>
      <c r="D61" s="3" t="s">
        <v>172</v>
      </c>
      <c r="E61" s="38" t="s">
        <v>25</v>
      </c>
      <c r="F61" s="3" t="s">
        <v>9</v>
      </c>
      <c r="G61" s="8"/>
      <c r="H61" s="8"/>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v>-1</v>
      </c>
      <c r="AK61" s="12">
        <v>28</v>
      </c>
    </row>
    <row r="62" spans="1:42" x14ac:dyDescent="0.2">
      <c r="A62" s="3" t="s">
        <v>86</v>
      </c>
      <c r="B62" s="3" t="s">
        <v>52</v>
      </c>
      <c r="C62" s="3" t="s">
        <v>7</v>
      </c>
      <c r="D62" s="3" t="s">
        <v>32</v>
      </c>
      <c r="E62" s="38" t="s">
        <v>21</v>
      </c>
      <c r="F62" s="3" t="s">
        <v>8</v>
      </c>
      <c r="G62" s="8">
        <v>17</v>
      </c>
      <c r="H62" s="8"/>
      <c r="I62" s="8">
        <v>55.9</v>
      </c>
      <c r="J62" s="8">
        <v>199.4</v>
      </c>
      <c r="K62" s="8">
        <v>367.8</v>
      </c>
      <c r="L62" s="8">
        <v>126.5</v>
      </c>
      <c r="M62" s="8">
        <v>137.9</v>
      </c>
      <c r="N62" s="8">
        <v>245</v>
      </c>
      <c r="O62" s="8"/>
      <c r="P62" s="8"/>
      <c r="Q62" s="8"/>
      <c r="R62" s="8">
        <v>413.53500000000003</v>
      </c>
      <c r="S62" s="8"/>
      <c r="T62" s="8"/>
      <c r="U62" s="8"/>
      <c r="V62" s="8"/>
      <c r="W62" s="8"/>
      <c r="X62" s="8"/>
      <c r="Y62" s="8"/>
      <c r="Z62" s="8"/>
      <c r="AA62" s="8"/>
      <c r="AB62" s="8"/>
      <c r="AC62" s="8"/>
      <c r="AD62" s="8"/>
      <c r="AE62" s="8"/>
      <c r="AF62" s="8"/>
      <c r="AG62" s="8"/>
      <c r="AH62" s="8"/>
      <c r="AI62" s="8"/>
      <c r="AJ62" s="8"/>
      <c r="AK62" s="12">
        <v>29</v>
      </c>
      <c r="AM62" s="9">
        <f>+AP62/$AP$3</f>
        <v>3.8157542574136514E-3</v>
      </c>
      <c r="AN62" s="10">
        <f>+AN60+AM62</f>
        <v>0.96580600964957519</v>
      </c>
      <c r="AP62" s="5">
        <f>SUM(G62:AJ62)</f>
        <v>1563.0350000000001</v>
      </c>
    </row>
    <row r="63" spans="1:42" x14ac:dyDescent="0.2">
      <c r="A63" s="3" t="s">
        <v>86</v>
      </c>
      <c r="B63" s="3" t="s">
        <v>52</v>
      </c>
      <c r="C63" s="3" t="s">
        <v>7</v>
      </c>
      <c r="D63" s="3" t="s">
        <v>32</v>
      </c>
      <c r="E63" s="38" t="s">
        <v>21</v>
      </c>
      <c r="F63" s="3" t="s">
        <v>9</v>
      </c>
      <c r="G63" s="8">
        <v>-1</v>
      </c>
      <c r="H63" s="8"/>
      <c r="I63" s="8">
        <v>-1</v>
      </c>
      <c r="J63" s="8">
        <v>-1</v>
      </c>
      <c r="K63" s="8">
        <v>-1</v>
      </c>
      <c r="L63" s="8">
        <v>-1</v>
      </c>
      <c r="M63" s="8">
        <v>-1</v>
      </c>
      <c r="N63" s="8">
        <v>-1</v>
      </c>
      <c r="O63" s="8"/>
      <c r="P63" s="8"/>
      <c r="Q63" s="8"/>
      <c r="R63" s="8" t="s">
        <v>13</v>
      </c>
      <c r="S63" s="8"/>
      <c r="T63" s="8"/>
      <c r="U63" s="8"/>
      <c r="V63" s="8"/>
      <c r="W63" s="8"/>
      <c r="X63" s="8"/>
      <c r="Y63" s="8"/>
      <c r="Z63" s="8"/>
      <c r="AA63" s="8"/>
      <c r="AB63" s="8"/>
      <c r="AC63" s="8"/>
      <c r="AD63" s="8"/>
      <c r="AE63" s="8"/>
      <c r="AF63" s="8"/>
      <c r="AG63" s="8"/>
      <c r="AH63" s="8"/>
      <c r="AI63" s="8"/>
      <c r="AJ63" s="8"/>
      <c r="AK63" s="12">
        <v>29</v>
      </c>
    </row>
    <row r="64" spans="1:42" x14ac:dyDescent="0.2">
      <c r="A64" s="3" t="s">
        <v>86</v>
      </c>
      <c r="B64" s="3" t="s">
        <v>52</v>
      </c>
      <c r="C64" s="3" t="s">
        <v>7</v>
      </c>
      <c r="D64" s="3" t="s">
        <v>54</v>
      </c>
      <c r="E64" s="38" t="s">
        <v>27</v>
      </c>
      <c r="F64" s="3" t="s">
        <v>8</v>
      </c>
      <c r="G64" s="8"/>
      <c r="H64" s="8"/>
      <c r="I64" s="8"/>
      <c r="J64" s="8"/>
      <c r="K64" s="8"/>
      <c r="L64" s="8"/>
      <c r="M64" s="8"/>
      <c r="N64" s="8"/>
      <c r="O64" s="8"/>
      <c r="P64" s="8"/>
      <c r="Q64" s="8"/>
      <c r="R64" s="8">
        <v>5</v>
      </c>
      <c r="S64" s="8">
        <v>12</v>
      </c>
      <c r="T64" s="8">
        <v>11</v>
      </c>
      <c r="U64" s="8">
        <v>9</v>
      </c>
      <c r="V64" s="8">
        <v>25</v>
      </c>
      <c r="W64" s="8">
        <v>2</v>
      </c>
      <c r="X64" s="8">
        <v>5</v>
      </c>
      <c r="Y64" s="8">
        <v>249</v>
      </c>
      <c r="Z64" s="8">
        <v>134</v>
      </c>
      <c r="AA64" s="8">
        <v>10.199999999999999</v>
      </c>
      <c r="AB64" s="8">
        <v>12.2</v>
      </c>
      <c r="AC64" s="8">
        <v>63.2</v>
      </c>
      <c r="AD64" s="8">
        <v>65</v>
      </c>
      <c r="AE64" s="8">
        <v>120</v>
      </c>
      <c r="AF64" s="8">
        <v>1.9</v>
      </c>
      <c r="AG64" s="8">
        <v>57</v>
      </c>
      <c r="AH64" s="8">
        <v>303</v>
      </c>
      <c r="AI64" s="8">
        <v>128.49</v>
      </c>
      <c r="AJ64" s="8">
        <v>122.12</v>
      </c>
      <c r="AK64" s="12">
        <v>30</v>
      </c>
      <c r="AM64" s="9">
        <f>+AP64/$AP$3</f>
        <v>3.2593330709904385E-3</v>
      </c>
      <c r="AN64" s="10">
        <f>+AN62+AM64</f>
        <v>0.96906534272056566</v>
      </c>
      <c r="AP64" s="5">
        <f>SUM(G64:AJ64)</f>
        <v>1335.1100000000001</v>
      </c>
    </row>
    <row r="65" spans="1:42" x14ac:dyDescent="0.2">
      <c r="A65" s="3" t="s">
        <v>86</v>
      </c>
      <c r="B65" s="3" t="s">
        <v>52</v>
      </c>
      <c r="C65" s="3" t="s">
        <v>7</v>
      </c>
      <c r="D65" s="3" t="s">
        <v>54</v>
      </c>
      <c r="E65" s="38" t="s">
        <v>27</v>
      </c>
      <c r="F65" s="3" t="s">
        <v>9</v>
      </c>
      <c r="G65" s="8"/>
      <c r="H65" s="8"/>
      <c r="I65" s="8"/>
      <c r="J65" s="8"/>
      <c r="K65" s="8"/>
      <c r="L65" s="8"/>
      <c r="M65" s="8"/>
      <c r="N65" s="8"/>
      <c r="O65" s="8"/>
      <c r="P65" s="8"/>
      <c r="Q65" s="8"/>
      <c r="R65" s="8">
        <v>-1</v>
      </c>
      <c r="S65" s="8">
        <v>-1</v>
      </c>
      <c r="T65" s="8">
        <v>-1</v>
      </c>
      <c r="U65" s="8">
        <v>-1</v>
      </c>
      <c r="V65" s="8">
        <v>-1</v>
      </c>
      <c r="W65" s="8">
        <v>-1</v>
      </c>
      <c r="X65" s="8">
        <v>-1</v>
      </c>
      <c r="Y65" s="8">
        <v>-1</v>
      </c>
      <c r="Z65" s="8">
        <v>-1</v>
      </c>
      <c r="AA65" s="8">
        <v>-1</v>
      </c>
      <c r="AB65" s="8">
        <v>-1</v>
      </c>
      <c r="AC65" s="8">
        <v>-1</v>
      </c>
      <c r="AD65" s="8">
        <v>-1</v>
      </c>
      <c r="AE65" s="8">
        <v>-1</v>
      </c>
      <c r="AF65" s="8">
        <v>-1</v>
      </c>
      <c r="AG65" s="8">
        <v>-1</v>
      </c>
      <c r="AH65" s="8">
        <v>-1</v>
      </c>
      <c r="AI65" s="8">
        <v>-1</v>
      </c>
      <c r="AJ65" s="8" t="s">
        <v>13</v>
      </c>
      <c r="AK65" s="12">
        <v>30</v>
      </c>
    </row>
    <row r="66" spans="1:42" x14ac:dyDescent="0.2">
      <c r="A66" s="3" t="s">
        <v>86</v>
      </c>
      <c r="B66" s="3" t="s">
        <v>52</v>
      </c>
      <c r="C66" s="3" t="s">
        <v>7</v>
      </c>
      <c r="D66" s="3" t="s">
        <v>54</v>
      </c>
      <c r="E66" s="38" t="s">
        <v>31</v>
      </c>
      <c r="F66" s="3" t="s">
        <v>8</v>
      </c>
      <c r="G66" s="8">
        <v>84</v>
      </c>
      <c r="H66" s="8">
        <v>50</v>
      </c>
      <c r="I66" s="8">
        <v>40</v>
      </c>
      <c r="J66" s="8">
        <v>104</v>
      </c>
      <c r="K66" s="8">
        <v>9</v>
      </c>
      <c r="L66" s="8">
        <v>512</v>
      </c>
      <c r="M66" s="8">
        <v>74</v>
      </c>
      <c r="N66" s="8">
        <v>90</v>
      </c>
      <c r="O66" s="8">
        <v>27</v>
      </c>
      <c r="P66" s="8">
        <v>56</v>
      </c>
      <c r="Q66" s="8">
        <v>38</v>
      </c>
      <c r="R66" s="8">
        <v>90</v>
      </c>
      <c r="S66" s="8">
        <v>13</v>
      </c>
      <c r="T66" s="8">
        <v>4</v>
      </c>
      <c r="U66" s="8">
        <v>1</v>
      </c>
      <c r="V66" s="8">
        <v>4</v>
      </c>
      <c r="W66" s="8"/>
      <c r="X66" s="8"/>
      <c r="Y66" s="8"/>
      <c r="Z66" s="8"/>
      <c r="AA66" s="8"/>
      <c r="AB66" s="8"/>
      <c r="AC66" s="8"/>
      <c r="AD66" s="8"/>
      <c r="AE66" s="8"/>
      <c r="AF66" s="8"/>
      <c r="AG66" s="8"/>
      <c r="AH66" s="8"/>
      <c r="AI66" s="8"/>
      <c r="AJ66" s="8"/>
      <c r="AK66" s="12">
        <v>31</v>
      </c>
      <c r="AM66" s="9">
        <f>+AP66/$AP$3</f>
        <v>2.9197312228240102E-3</v>
      </c>
      <c r="AN66" s="10">
        <f>+AN64+AM66</f>
        <v>0.97198507394338962</v>
      </c>
      <c r="AP66" s="5">
        <f>SUM(G66:AJ66)</f>
        <v>1196</v>
      </c>
    </row>
    <row r="67" spans="1:42" x14ac:dyDescent="0.2">
      <c r="A67" s="3" t="s">
        <v>86</v>
      </c>
      <c r="B67" s="3" t="s">
        <v>52</v>
      </c>
      <c r="C67" s="3" t="s">
        <v>7</v>
      </c>
      <c r="D67" s="3" t="s">
        <v>54</v>
      </c>
      <c r="E67" s="38" t="s">
        <v>31</v>
      </c>
      <c r="F67" s="3" t="s">
        <v>9</v>
      </c>
      <c r="G67" s="8">
        <v>-1</v>
      </c>
      <c r="H67" s="8">
        <v>-1</v>
      </c>
      <c r="I67" s="8">
        <v>-1</v>
      </c>
      <c r="J67" s="8">
        <v>-1</v>
      </c>
      <c r="K67" s="8" t="s">
        <v>13</v>
      </c>
      <c r="L67" s="8" t="s">
        <v>13</v>
      </c>
      <c r="M67" s="8" t="s">
        <v>13</v>
      </c>
      <c r="N67" s="8" t="s">
        <v>13</v>
      </c>
      <c r="O67" s="8" t="s">
        <v>13</v>
      </c>
      <c r="P67" s="8" t="s">
        <v>13</v>
      </c>
      <c r="Q67" s="8" t="s">
        <v>13</v>
      </c>
      <c r="R67" s="8" t="s">
        <v>13</v>
      </c>
      <c r="S67" s="8" t="s">
        <v>13</v>
      </c>
      <c r="T67" s="8" t="s">
        <v>13</v>
      </c>
      <c r="U67" s="8" t="s">
        <v>13</v>
      </c>
      <c r="V67" s="8" t="s">
        <v>13</v>
      </c>
      <c r="W67" s="8" t="s">
        <v>13</v>
      </c>
      <c r="X67" s="8" t="s">
        <v>13</v>
      </c>
      <c r="Y67" s="8" t="s">
        <v>13</v>
      </c>
      <c r="Z67" s="8"/>
      <c r="AA67" s="8"/>
      <c r="AB67" s="8"/>
      <c r="AC67" s="8"/>
      <c r="AD67" s="8"/>
      <c r="AE67" s="8"/>
      <c r="AF67" s="8"/>
      <c r="AG67" s="8"/>
      <c r="AH67" s="8"/>
      <c r="AI67" s="8"/>
      <c r="AJ67" s="8"/>
      <c r="AK67" s="12">
        <v>31</v>
      </c>
    </row>
    <row r="68" spans="1:42" x14ac:dyDescent="0.2">
      <c r="A68" s="3" t="s">
        <v>86</v>
      </c>
      <c r="B68" s="3" t="s">
        <v>52</v>
      </c>
      <c r="C68" s="3" t="s">
        <v>7</v>
      </c>
      <c r="D68" s="3" t="s">
        <v>152</v>
      </c>
      <c r="E68" s="38" t="s">
        <v>33</v>
      </c>
      <c r="F68" s="3" t="s">
        <v>8</v>
      </c>
      <c r="G68" s="8"/>
      <c r="H68" s="8"/>
      <c r="I68" s="8"/>
      <c r="J68" s="8"/>
      <c r="K68" s="8"/>
      <c r="L68" s="8"/>
      <c r="M68" s="8"/>
      <c r="N68" s="8"/>
      <c r="O68" s="8"/>
      <c r="P68" s="8"/>
      <c r="Q68" s="8"/>
      <c r="R68" s="8"/>
      <c r="S68" s="8"/>
      <c r="T68" s="8"/>
      <c r="U68" s="8">
        <v>8.548</v>
      </c>
      <c r="V68" s="8">
        <v>149.88999999999999</v>
      </c>
      <c r="W68" s="8">
        <v>89.736000000000004</v>
      </c>
      <c r="X68" s="8"/>
      <c r="Y68" s="8">
        <v>163.50700000000001</v>
      </c>
      <c r="Z68" s="8">
        <v>5.4420000000000002</v>
      </c>
      <c r="AA68" s="8">
        <v>84.653000000000006</v>
      </c>
      <c r="AB68" s="8">
        <v>119.17400000000001</v>
      </c>
      <c r="AC68" s="8">
        <v>6.06</v>
      </c>
      <c r="AD68" s="8">
        <v>90.373000000000005</v>
      </c>
      <c r="AE68" s="8">
        <v>44.594999999999999</v>
      </c>
      <c r="AF68" s="8">
        <v>232.86500000000001</v>
      </c>
      <c r="AG68" s="8">
        <v>12.590999999999999</v>
      </c>
      <c r="AH68" s="8">
        <v>5.782</v>
      </c>
      <c r="AI68" s="8">
        <v>0.14599999999999999</v>
      </c>
      <c r="AJ68" s="8">
        <v>9.2739999999999991</v>
      </c>
      <c r="AK68" s="12">
        <v>32</v>
      </c>
      <c r="AM68" s="9">
        <f>+AP68/$AP$3</f>
        <v>2.496506905337671E-3</v>
      </c>
      <c r="AN68" s="10">
        <f>+AN66+AM68</f>
        <v>0.97448158084872727</v>
      </c>
      <c r="AP68" s="5">
        <f>SUM(G68:AJ68)</f>
        <v>1022.6360000000001</v>
      </c>
    </row>
    <row r="69" spans="1:42" x14ac:dyDescent="0.2">
      <c r="A69" s="3" t="s">
        <v>86</v>
      </c>
      <c r="B69" s="3" t="s">
        <v>52</v>
      </c>
      <c r="C69" s="3" t="s">
        <v>7</v>
      </c>
      <c r="D69" s="3" t="s">
        <v>152</v>
      </c>
      <c r="E69" s="38" t="s">
        <v>33</v>
      </c>
      <c r="F69" s="3" t="s">
        <v>9</v>
      </c>
      <c r="G69" s="8"/>
      <c r="H69" s="8"/>
      <c r="I69" s="8"/>
      <c r="J69" s="8"/>
      <c r="K69" s="8"/>
      <c r="L69" s="8"/>
      <c r="M69" s="8"/>
      <c r="N69" s="8"/>
      <c r="O69" s="8"/>
      <c r="P69" s="8"/>
      <c r="Q69" s="8"/>
      <c r="R69" s="8"/>
      <c r="S69" s="8"/>
      <c r="T69" s="8"/>
      <c r="U69" s="8">
        <v>-1</v>
      </c>
      <c r="V69" s="8">
        <v>-1</v>
      </c>
      <c r="W69" s="8">
        <v>-1</v>
      </c>
      <c r="X69" s="8"/>
      <c r="Y69" s="8">
        <v>-1</v>
      </c>
      <c r="Z69" s="8">
        <v>-1</v>
      </c>
      <c r="AA69" s="8">
        <v>-1</v>
      </c>
      <c r="AB69" s="8">
        <v>-1</v>
      </c>
      <c r="AC69" s="8">
        <v>-1</v>
      </c>
      <c r="AD69" s="8">
        <v>-1</v>
      </c>
      <c r="AE69" s="8">
        <v>-1</v>
      </c>
      <c r="AF69" s="8">
        <v>-1</v>
      </c>
      <c r="AG69" s="8">
        <v>-1</v>
      </c>
      <c r="AH69" s="8">
        <v>-1</v>
      </c>
      <c r="AI69" s="8" t="s">
        <v>13</v>
      </c>
      <c r="AJ69" s="8" t="s">
        <v>13</v>
      </c>
      <c r="AK69" s="12">
        <v>32</v>
      </c>
    </row>
    <row r="70" spans="1:42" x14ac:dyDescent="0.2">
      <c r="A70" s="3" t="s">
        <v>86</v>
      </c>
      <c r="B70" s="3" t="s">
        <v>52</v>
      </c>
      <c r="C70" s="3" t="s">
        <v>7</v>
      </c>
      <c r="D70" s="3" t="s">
        <v>54</v>
      </c>
      <c r="E70" s="38" t="s">
        <v>34</v>
      </c>
      <c r="F70" s="3" t="s">
        <v>8</v>
      </c>
      <c r="G70" s="8">
        <v>120</v>
      </c>
      <c r="H70" s="8">
        <v>71</v>
      </c>
      <c r="I70" s="8">
        <v>157</v>
      </c>
      <c r="J70" s="8">
        <v>20</v>
      </c>
      <c r="K70" s="8">
        <v>55</v>
      </c>
      <c r="L70" s="8">
        <v>87</v>
      </c>
      <c r="M70" s="8"/>
      <c r="N70" s="8"/>
      <c r="O70" s="8">
        <v>10</v>
      </c>
      <c r="P70" s="8">
        <v>188</v>
      </c>
      <c r="Q70" s="8">
        <v>4</v>
      </c>
      <c r="R70" s="8">
        <v>147</v>
      </c>
      <c r="S70" s="8">
        <v>19</v>
      </c>
      <c r="T70" s="8">
        <v>18</v>
      </c>
      <c r="U70" s="8">
        <v>71</v>
      </c>
      <c r="V70" s="8">
        <v>2</v>
      </c>
      <c r="W70" s="8"/>
      <c r="X70" s="8">
        <v>2</v>
      </c>
      <c r="Y70" s="8">
        <v>33</v>
      </c>
      <c r="Z70" s="8"/>
      <c r="AA70" s="8"/>
      <c r="AB70" s="8"/>
      <c r="AC70" s="8"/>
      <c r="AD70" s="8"/>
      <c r="AE70" s="8"/>
      <c r="AF70" s="8"/>
      <c r="AG70" s="8"/>
      <c r="AH70" s="8"/>
      <c r="AI70" s="8"/>
      <c r="AJ70" s="8"/>
      <c r="AK70" s="12">
        <v>33</v>
      </c>
      <c r="AM70" s="9">
        <f>+AP70/$AP$3</f>
        <v>2.4510118291934E-3</v>
      </c>
      <c r="AN70" s="10">
        <f>+AN68+AM70</f>
        <v>0.97693259267792065</v>
      </c>
      <c r="AP70" s="5">
        <f>SUM(G70:AJ70)</f>
        <v>1004</v>
      </c>
    </row>
    <row r="71" spans="1:42" x14ac:dyDescent="0.2">
      <c r="A71" s="3" t="s">
        <v>86</v>
      </c>
      <c r="B71" s="3" t="s">
        <v>52</v>
      </c>
      <c r="C71" s="3" t="s">
        <v>7</v>
      </c>
      <c r="D71" s="3" t="s">
        <v>54</v>
      </c>
      <c r="E71" s="38" t="s">
        <v>34</v>
      </c>
      <c r="F71" s="3" t="s">
        <v>9</v>
      </c>
      <c r="G71" s="8">
        <v>-1</v>
      </c>
      <c r="H71" s="8" t="s">
        <v>13</v>
      </c>
      <c r="I71" s="8">
        <v>-1</v>
      </c>
      <c r="J71" s="8" t="s">
        <v>13</v>
      </c>
      <c r="K71" s="8" t="s">
        <v>13</v>
      </c>
      <c r="L71" s="8" t="s">
        <v>13</v>
      </c>
      <c r="M71" s="8" t="s">
        <v>13</v>
      </c>
      <c r="N71" s="8" t="s">
        <v>13</v>
      </c>
      <c r="O71" s="8" t="s">
        <v>13</v>
      </c>
      <c r="P71" s="8" t="s">
        <v>13</v>
      </c>
      <c r="Q71" s="8" t="s">
        <v>13</v>
      </c>
      <c r="R71" s="8" t="s">
        <v>13</v>
      </c>
      <c r="S71" s="8" t="s">
        <v>13</v>
      </c>
      <c r="T71" s="8">
        <v>-1</v>
      </c>
      <c r="U71" s="8" t="s">
        <v>13</v>
      </c>
      <c r="V71" s="8" t="s">
        <v>13</v>
      </c>
      <c r="W71" s="8" t="s">
        <v>13</v>
      </c>
      <c r="X71" s="8" t="s">
        <v>13</v>
      </c>
      <c r="Y71" s="8" t="s">
        <v>13</v>
      </c>
      <c r="Z71" s="8"/>
      <c r="AA71" s="8"/>
      <c r="AB71" s="8"/>
      <c r="AC71" s="8"/>
      <c r="AD71" s="8"/>
      <c r="AE71" s="8"/>
      <c r="AF71" s="8"/>
      <c r="AG71" s="8"/>
      <c r="AH71" s="8"/>
      <c r="AI71" s="8"/>
      <c r="AJ71" s="8"/>
      <c r="AK71" s="12">
        <v>33</v>
      </c>
    </row>
    <row r="72" spans="1:42" x14ac:dyDescent="0.2">
      <c r="A72" s="3" t="s">
        <v>86</v>
      </c>
      <c r="B72" s="3" t="s">
        <v>52</v>
      </c>
      <c r="C72" s="3" t="s">
        <v>7</v>
      </c>
      <c r="D72" s="3" t="s">
        <v>23</v>
      </c>
      <c r="E72" s="38" t="s">
        <v>11</v>
      </c>
      <c r="F72" s="3" t="s">
        <v>8</v>
      </c>
      <c r="G72" s="8"/>
      <c r="H72" s="8"/>
      <c r="I72" s="8"/>
      <c r="J72" s="8"/>
      <c r="K72" s="8">
        <v>111</v>
      </c>
      <c r="L72" s="8">
        <v>35</v>
      </c>
      <c r="M72" s="8"/>
      <c r="N72" s="8"/>
      <c r="O72" s="8">
        <v>34</v>
      </c>
      <c r="P72" s="8">
        <v>55.21</v>
      </c>
      <c r="Q72" s="8"/>
      <c r="R72" s="8">
        <v>74.459999999999994</v>
      </c>
      <c r="S72" s="8">
        <v>84.61</v>
      </c>
      <c r="T72" s="8">
        <v>3.7</v>
      </c>
      <c r="U72" s="8">
        <v>28.696999999999999</v>
      </c>
      <c r="V72" s="8">
        <v>14.771000000000001</v>
      </c>
      <c r="W72" s="8">
        <v>106.03</v>
      </c>
      <c r="X72" s="8"/>
      <c r="Y72" s="8">
        <v>67.629000000000005</v>
      </c>
      <c r="Z72" s="8">
        <v>79.471000000000004</v>
      </c>
      <c r="AA72" s="8"/>
      <c r="AB72" s="8"/>
      <c r="AC72" s="8"/>
      <c r="AD72" s="8"/>
      <c r="AE72" s="8"/>
      <c r="AF72" s="8"/>
      <c r="AG72" s="8"/>
      <c r="AH72" s="8">
        <v>235</v>
      </c>
      <c r="AI72" s="8">
        <v>36.03</v>
      </c>
      <c r="AJ72" s="8">
        <v>2</v>
      </c>
      <c r="AK72" s="12">
        <v>34</v>
      </c>
      <c r="AM72" s="9">
        <f>+AP72/$AP$3</f>
        <v>2.3621699741256646E-3</v>
      </c>
      <c r="AN72" s="10">
        <f>+AN70+AM72</f>
        <v>0.97929476265204629</v>
      </c>
      <c r="AP72" s="5">
        <f>SUM(G72:AJ72)</f>
        <v>967.60800000000006</v>
      </c>
    </row>
    <row r="73" spans="1:42" x14ac:dyDescent="0.2">
      <c r="A73" s="3" t="s">
        <v>86</v>
      </c>
      <c r="B73" s="3" t="s">
        <v>52</v>
      </c>
      <c r="C73" s="3" t="s">
        <v>7</v>
      </c>
      <c r="D73" s="3" t="s">
        <v>23</v>
      </c>
      <c r="E73" s="38" t="s">
        <v>11</v>
      </c>
      <c r="F73" s="3" t="s">
        <v>9</v>
      </c>
      <c r="G73" s="8"/>
      <c r="H73" s="8"/>
      <c r="I73" s="8"/>
      <c r="J73" s="8"/>
      <c r="K73" s="8">
        <v>-1</v>
      </c>
      <c r="L73" s="8">
        <v>-1</v>
      </c>
      <c r="M73" s="8"/>
      <c r="N73" s="8"/>
      <c r="O73" s="8">
        <v>-1</v>
      </c>
      <c r="P73" s="8">
        <v>-1</v>
      </c>
      <c r="Q73" s="8"/>
      <c r="R73" s="8">
        <v>-1</v>
      </c>
      <c r="S73" s="8" t="s">
        <v>13</v>
      </c>
      <c r="T73" s="8" t="s">
        <v>13</v>
      </c>
      <c r="U73" s="8" t="s">
        <v>13</v>
      </c>
      <c r="V73" s="8" t="s">
        <v>13</v>
      </c>
      <c r="W73" s="8" t="s">
        <v>13</v>
      </c>
      <c r="X73" s="8" t="s">
        <v>13</v>
      </c>
      <c r="Y73" s="8">
        <v>-1</v>
      </c>
      <c r="Z73" s="8">
        <v>-1</v>
      </c>
      <c r="AA73" s="8"/>
      <c r="AB73" s="8"/>
      <c r="AC73" s="8"/>
      <c r="AD73" s="8"/>
      <c r="AE73" s="8"/>
      <c r="AF73" s="8"/>
      <c r="AG73" s="8"/>
      <c r="AH73" s="8" t="s">
        <v>13</v>
      </c>
      <c r="AI73" s="8" t="s">
        <v>13</v>
      </c>
      <c r="AJ73" s="8">
        <v>-1</v>
      </c>
      <c r="AK73" s="12">
        <v>34</v>
      </c>
    </row>
    <row r="74" spans="1:42" x14ac:dyDescent="0.2">
      <c r="A74" s="3" t="s">
        <v>86</v>
      </c>
      <c r="B74" s="3" t="s">
        <v>52</v>
      </c>
      <c r="C74" s="3" t="s">
        <v>7</v>
      </c>
      <c r="D74" s="3" t="s">
        <v>54</v>
      </c>
      <c r="E74" s="38" t="s">
        <v>25</v>
      </c>
      <c r="F74" s="3" t="s">
        <v>8</v>
      </c>
      <c r="G74" s="8"/>
      <c r="H74" s="8"/>
      <c r="I74" s="8"/>
      <c r="J74" s="8"/>
      <c r="K74" s="8"/>
      <c r="L74" s="8"/>
      <c r="M74" s="8"/>
      <c r="N74" s="8"/>
      <c r="O74" s="8"/>
      <c r="P74" s="8"/>
      <c r="Q74" s="8"/>
      <c r="R74" s="8">
        <v>102</v>
      </c>
      <c r="S74" s="8">
        <v>10</v>
      </c>
      <c r="T74" s="8">
        <v>8</v>
      </c>
      <c r="U74" s="8">
        <v>43</v>
      </c>
      <c r="V74" s="8">
        <v>106</v>
      </c>
      <c r="W74" s="8">
        <v>4</v>
      </c>
      <c r="X74" s="8">
        <v>9</v>
      </c>
      <c r="Y74" s="8">
        <v>278</v>
      </c>
      <c r="Z74" s="8">
        <v>190</v>
      </c>
      <c r="AA74" s="8">
        <v>15</v>
      </c>
      <c r="AB74" s="8">
        <v>0.7</v>
      </c>
      <c r="AC74" s="8">
        <v>8.3000000000000007</v>
      </c>
      <c r="AD74" s="8">
        <v>20</v>
      </c>
      <c r="AE74" s="8">
        <v>30</v>
      </c>
      <c r="AF74" s="8">
        <v>0.5</v>
      </c>
      <c r="AG74" s="8">
        <v>15</v>
      </c>
      <c r="AH74" s="8">
        <v>79.8</v>
      </c>
      <c r="AI74" s="8">
        <v>33.82</v>
      </c>
      <c r="AJ74" s="8"/>
      <c r="AK74" s="12">
        <v>35</v>
      </c>
      <c r="AM74" s="9">
        <f>+AP74/$AP$3</f>
        <v>2.3268011898812881E-3</v>
      </c>
      <c r="AN74" s="10">
        <f>+AN72+AM74</f>
        <v>0.98162156384192756</v>
      </c>
      <c r="AP74" s="5">
        <f>SUM(G74:AJ74)</f>
        <v>953.12</v>
      </c>
    </row>
    <row r="75" spans="1:42" x14ac:dyDescent="0.2">
      <c r="A75" s="3" t="s">
        <v>86</v>
      </c>
      <c r="B75" s="3" t="s">
        <v>52</v>
      </c>
      <c r="C75" s="3" t="s">
        <v>7</v>
      </c>
      <c r="D75" s="3" t="s">
        <v>54</v>
      </c>
      <c r="E75" s="38" t="s">
        <v>25</v>
      </c>
      <c r="F75" s="3" t="s">
        <v>9</v>
      </c>
      <c r="G75" s="8"/>
      <c r="H75" s="8"/>
      <c r="I75" s="8"/>
      <c r="J75" s="8"/>
      <c r="K75" s="8"/>
      <c r="L75" s="8"/>
      <c r="M75" s="8" t="s">
        <v>13</v>
      </c>
      <c r="N75" s="8"/>
      <c r="O75" s="8"/>
      <c r="P75" s="8" t="s">
        <v>13</v>
      </c>
      <c r="Q75" s="8" t="s">
        <v>13</v>
      </c>
      <c r="R75" s="8">
        <v>-1</v>
      </c>
      <c r="S75" s="8">
        <v>-1</v>
      </c>
      <c r="T75" s="8">
        <v>-1</v>
      </c>
      <c r="U75" s="8">
        <v>-1</v>
      </c>
      <c r="V75" s="8">
        <v>-1</v>
      </c>
      <c r="W75" s="8">
        <v>-1</v>
      </c>
      <c r="X75" s="8">
        <v>-1</v>
      </c>
      <c r="Y75" s="8">
        <v>-1</v>
      </c>
      <c r="Z75" s="8">
        <v>-1</v>
      </c>
      <c r="AA75" s="8">
        <v>-1</v>
      </c>
      <c r="AB75" s="8">
        <v>-1</v>
      </c>
      <c r="AC75" s="8">
        <v>-1</v>
      </c>
      <c r="AD75" s="8">
        <v>-1</v>
      </c>
      <c r="AE75" s="8">
        <v>-1</v>
      </c>
      <c r="AF75" s="8">
        <v>-1</v>
      </c>
      <c r="AG75" s="8">
        <v>-1</v>
      </c>
      <c r="AH75" s="8">
        <v>-1</v>
      </c>
      <c r="AI75" s="8">
        <v>-1</v>
      </c>
      <c r="AJ75" s="8"/>
      <c r="AK75" s="12">
        <v>35</v>
      </c>
    </row>
    <row r="76" spans="1:42" x14ac:dyDescent="0.2">
      <c r="A76" s="3" t="s">
        <v>86</v>
      </c>
      <c r="B76" s="3" t="s">
        <v>52</v>
      </c>
      <c r="C76" s="3" t="s">
        <v>7</v>
      </c>
      <c r="D76" s="3" t="s">
        <v>23</v>
      </c>
      <c r="E76" s="38" t="s">
        <v>25</v>
      </c>
      <c r="F76" s="3" t="s">
        <v>8</v>
      </c>
      <c r="G76" s="8"/>
      <c r="H76" s="8"/>
      <c r="I76" s="8"/>
      <c r="J76" s="8">
        <v>1</v>
      </c>
      <c r="K76" s="8"/>
      <c r="L76" s="8"/>
      <c r="M76" s="8"/>
      <c r="N76" s="8"/>
      <c r="O76" s="8"/>
      <c r="P76" s="8"/>
      <c r="Q76" s="8"/>
      <c r="R76" s="8"/>
      <c r="S76" s="8"/>
      <c r="T76" s="8"/>
      <c r="U76" s="8"/>
      <c r="V76" s="8"/>
      <c r="W76" s="8"/>
      <c r="X76" s="8"/>
      <c r="Y76" s="8"/>
      <c r="Z76" s="8">
        <v>0.26200000000000001</v>
      </c>
      <c r="AA76" s="8">
        <v>137.01900000000001</v>
      </c>
      <c r="AB76" s="8">
        <v>172.65799999999999</v>
      </c>
      <c r="AC76" s="8">
        <v>186.15799999999999</v>
      </c>
      <c r="AD76" s="8">
        <v>100.75</v>
      </c>
      <c r="AE76" s="8">
        <v>119.369</v>
      </c>
      <c r="AF76" s="8">
        <v>148.119</v>
      </c>
      <c r="AG76" s="8">
        <v>0.22</v>
      </c>
      <c r="AH76" s="8">
        <v>0.95499999999999996</v>
      </c>
      <c r="AI76" s="8">
        <v>9.3460000000000001</v>
      </c>
      <c r="AJ76" s="8"/>
      <c r="AK76" s="12">
        <v>36</v>
      </c>
      <c r="AM76" s="9">
        <f>+AP76/$AP$3</f>
        <v>2.1381806938944371E-3</v>
      </c>
      <c r="AN76" s="10">
        <f>+AN74+AM76</f>
        <v>0.98375974453582204</v>
      </c>
      <c r="AP76" s="5">
        <f>SUM(G76:AJ76)</f>
        <v>875.85600000000011</v>
      </c>
    </row>
    <row r="77" spans="1:42" x14ac:dyDescent="0.2">
      <c r="A77" s="3" t="s">
        <v>86</v>
      </c>
      <c r="B77" s="3" t="s">
        <v>52</v>
      </c>
      <c r="C77" s="3" t="s">
        <v>7</v>
      </c>
      <c r="D77" s="3" t="s">
        <v>23</v>
      </c>
      <c r="E77" s="38" t="s">
        <v>25</v>
      </c>
      <c r="F77" s="3" t="s">
        <v>9</v>
      </c>
      <c r="G77" s="8"/>
      <c r="H77" s="8"/>
      <c r="I77" s="8"/>
      <c r="J77" s="8">
        <v>-1</v>
      </c>
      <c r="K77" s="8"/>
      <c r="L77" s="8"/>
      <c r="M77" s="8"/>
      <c r="N77" s="8"/>
      <c r="O77" s="8"/>
      <c r="P77" s="8"/>
      <c r="Q77" s="8"/>
      <c r="R77" s="8"/>
      <c r="S77" s="8"/>
      <c r="T77" s="8"/>
      <c r="U77" s="8"/>
      <c r="V77" s="8"/>
      <c r="W77" s="8"/>
      <c r="X77" s="8"/>
      <c r="Y77" s="8"/>
      <c r="Z77" s="8">
        <v>-1</v>
      </c>
      <c r="AA77" s="8">
        <v>-1</v>
      </c>
      <c r="AB77" s="8">
        <v>-1</v>
      </c>
      <c r="AC77" s="8">
        <v>-1</v>
      </c>
      <c r="AD77" s="8">
        <v>-1</v>
      </c>
      <c r="AE77" s="8">
        <v>-1</v>
      </c>
      <c r="AF77" s="8">
        <v>-1</v>
      </c>
      <c r="AG77" s="8">
        <v>-1</v>
      </c>
      <c r="AH77" s="8">
        <v>-1</v>
      </c>
      <c r="AI77" s="8" t="s">
        <v>13</v>
      </c>
      <c r="AJ77" s="8"/>
      <c r="AK77" s="12">
        <v>36</v>
      </c>
    </row>
    <row r="78" spans="1:42" x14ac:dyDescent="0.2">
      <c r="A78" s="3" t="s">
        <v>86</v>
      </c>
      <c r="B78" s="3" t="s">
        <v>52</v>
      </c>
      <c r="C78" s="3" t="s">
        <v>7</v>
      </c>
      <c r="D78" s="3" t="s">
        <v>153</v>
      </c>
      <c r="E78" s="38" t="s">
        <v>33</v>
      </c>
      <c r="F78" s="3" t="s">
        <v>8</v>
      </c>
      <c r="G78" s="8">
        <v>33</v>
      </c>
      <c r="H78" s="8">
        <v>37</v>
      </c>
      <c r="I78" s="8">
        <v>48</v>
      </c>
      <c r="J78" s="8">
        <v>79</v>
      </c>
      <c r="K78" s="8">
        <v>223</v>
      </c>
      <c r="L78" s="8">
        <v>197.3</v>
      </c>
      <c r="M78" s="8">
        <v>209.1</v>
      </c>
      <c r="N78" s="8"/>
      <c r="O78" s="8"/>
      <c r="P78" s="8"/>
      <c r="Q78" s="8"/>
      <c r="R78" s="8"/>
      <c r="S78" s="8"/>
      <c r="T78" s="8"/>
      <c r="U78" s="8"/>
      <c r="V78" s="8"/>
      <c r="W78" s="8"/>
      <c r="X78" s="8"/>
      <c r="Y78" s="8"/>
      <c r="Z78" s="8"/>
      <c r="AA78" s="8"/>
      <c r="AB78" s="8"/>
      <c r="AC78" s="8"/>
      <c r="AD78" s="8"/>
      <c r="AE78" s="8"/>
      <c r="AF78" s="8"/>
      <c r="AG78" s="8"/>
      <c r="AH78" s="8"/>
      <c r="AI78" s="8"/>
      <c r="AJ78" s="8"/>
      <c r="AK78" s="12">
        <v>37</v>
      </c>
      <c r="AM78" s="9">
        <f>+AP78/$AP$3</f>
        <v>2.0174463900850853E-3</v>
      </c>
      <c r="AN78" s="10">
        <f>+AN76+AM78</f>
        <v>0.9857771909259071</v>
      </c>
      <c r="AP78" s="5">
        <f>SUM(G78:AJ78)</f>
        <v>826.4</v>
      </c>
    </row>
    <row r="79" spans="1:42" x14ac:dyDescent="0.2">
      <c r="A79" s="3" t="s">
        <v>86</v>
      </c>
      <c r="B79" s="3" t="s">
        <v>52</v>
      </c>
      <c r="C79" s="3" t="s">
        <v>7</v>
      </c>
      <c r="D79" s="3" t="s">
        <v>153</v>
      </c>
      <c r="E79" s="38" t="s">
        <v>33</v>
      </c>
      <c r="F79" s="3" t="s">
        <v>9</v>
      </c>
      <c r="G79" s="8">
        <v>-1</v>
      </c>
      <c r="H79" s="8">
        <v>-1</v>
      </c>
      <c r="I79" s="8">
        <v>-1</v>
      </c>
      <c r="J79" s="8">
        <v>-1</v>
      </c>
      <c r="K79" s="8">
        <v>-1</v>
      </c>
      <c r="L79" s="8">
        <v>-1</v>
      </c>
      <c r="M79" s="8">
        <v>-1</v>
      </c>
      <c r="N79" s="8"/>
      <c r="O79" s="8"/>
      <c r="P79" s="8"/>
      <c r="Q79" s="8"/>
      <c r="R79" s="8"/>
      <c r="S79" s="8"/>
      <c r="T79" s="8"/>
      <c r="U79" s="8"/>
      <c r="V79" s="8"/>
      <c r="W79" s="8"/>
      <c r="X79" s="8"/>
      <c r="Y79" s="8"/>
      <c r="Z79" s="8"/>
      <c r="AA79" s="8"/>
      <c r="AB79" s="8"/>
      <c r="AC79" s="8"/>
      <c r="AD79" s="8"/>
      <c r="AE79" s="8"/>
      <c r="AF79" s="8"/>
      <c r="AG79" s="8"/>
      <c r="AH79" s="8"/>
      <c r="AI79" s="8"/>
      <c r="AJ79" s="8"/>
      <c r="AK79" s="12">
        <v>37</v>
      </c>
    </row>
    <row r="80" spans="1:42" x14ac:dyDescent="0.2">
      <c r="A80" s="3" t="s">
        <v>86</v>
      </c>
      <c r="B80" s="3" t="s">
        <v>52</v>
      </c>
      <c r="C80" s="3" t="s">
        <v>7</v>
      </c>
      <c r="D80" s="3" t="s">
        <v>139</v>
      </c>
      <c r="E80" s="38" t="s">
        <v>16</v>
      </c>
      <c r="F80" s="3" t="s">
        <v>8</v>
      </c>
      <c r="G80" s="8"/>
      <c r="H80" s="8"/>
      <c r="I80" s="8"/>
      <c r="J80" s="8"/>
      <c r="K80" s="8">
        <v>10</v>
      </c>
      <c r="L80" s="8">
        <v>24</v>
      </c>
      <c r="M80" s="8">
        <v>11</v>
      </c>
      <c r="N80" s="8"/>
      <c r="O80" s="8">
        <v>3</v>
      </c>
      <c r="P80" s="8">
        <v>11.9</v>
      </c>
      <c r="Q80" s="8">
        <v>19</v>
      </c>
      <c r="R80" s="8">
        <v>5.0629999999999997</v>
      </c>
      <c r="S80" s="8">
        <v>0.3</v>
      </c>
      <c r="T80" s="8">
        <v>65.430000000000007</v>
      </c>
      <c r="U80" s="8">
        <v>5</v>
      </c>
      <c r="V80" s="8">
        <v>70.584000000000003</v>
      </c>
      <c r="W80" s="8">
        <v>25.114999999999998</v>
      </c>
      <c r="X80" s="8">
        <v>24.978999999999999</v>
      </c>
      <c r="Y80" s="8">
        <v>1.3660000000000001</v>
      </c>
      <c r="Z80" s="8">
        <v>186.286</v>
      </c>
      <c r="AA80" s="8">
        <v>4.1020000000000003</v>
      </c>
      <c r="AB80" s="8">
        <v>41.284999999999997</v>
      </c>
      <c r="AC80" s="8">
        <v>73.058000000000007</v>
      </c>
      <c r="AD80" s="8">
        <v>85.727999999999994</v>
      </c>
      <c r="AE80" s="8">
        <v>43.892000000000003</v>
      </c>
      <c r="AF80" s="8">
        <v>12.888999999999999</v>
      </c>
      <c r="AG80" s="8">
        <v>13.840999999999999</v>
      </c>
      <c r="AH80" s="8"/>
      <c r="AI80" s="8">
        <v>0.377</v>
      </c>
      <c r="AJ80" s="8">
        <v>28.49</v>
      </c>
      <c r="AK80" s="12">
        <v>38</v>
      </c>
      <c r="AM80" s="9">
        <f>+AP80/$AP$3</f>
        <v>1.8716673349254398E-3</v>
      </c>
      <c r="AN80" s="10">
        <f>+AN78+AM80</f>
        <v>0.98764885826083249</v>
      </c>
      <c r="AP80" s="5">
        <f>SUM(G80:AJ80)</f>
        <v>766.68499999999995</v>
      </c>
    </row>
    <row r="81" spans="1:42" x14ac:dyDescent="0.2">
      <c r="A81" s="3" t="s">
        <v>86</v>
      </c>
      <c r="B81" s="3" t="s">
        <v>52</v>
      </c>
      <c r="C81" s="3" t="s">
        <v>7</v>
      </c>
      <c r="D81" s="3" t="s">
        <v>139</v>
      </c>
      <c r="E81" s="38" t="s">
        <v>16</v>
      </c>
      <c r="F81" s="3" t="s">
        <v>9</v>
      </c>
      <c r="G81" s="8" t="s">
        <v>47</v>
      </c>
      <c r="H81" s="8" t="s">
        <v>13</v>
      </c>
      <c r="I81" s="8" t="s">
        <v>13</v>
      </c>
      <c r="J81" s="8"/>
      <c r="K81" s="8" t="s">
        <v>13</v>
      </c>
      <c r="L81" s="8" t="s">
        <v>13</v>
      </c>
      <c r="M81" s="8" t="s">
        <v>47</v>
      </c>
      <c r="N81" s="8"/>
      <c r="O81" s="8" t="s">
        <v>47</v>
      </c>
      <c r="P81" s="8" t="s">
        <v>49</v>
      </c>
      <c r="Q81" s="8" t="s">
        <v>49</v>
      </c>
      <c r="R81" s="8" t="s">
        <v>49</v>
      </c>
      <c r="S81" s="8" t="s">
        <v>49</v>
      </c>
      <c r="T81" s="8" t="s">
        <v>49</v>
      </c>
      <c r="U81" s="8" t="s">
        <v>49</v>
      </c>
      <c r="V81" s="8" t="s">
        <v>49</v>
      </c>
      <c r="W81" s="8" t="s">
        <v>49</v>
      </c>
      <c r="X81" s="8" t="s">
        <v>49</v>
      </c>
      <c r="Y81" s="8" t="s">
        <v>14</v>
      </c>
      <c r="Z81" s="8" t="s">
        <v>49</v>
      </c>
      <c r="AA81" s="8" t="s">
        <v>49</v>
      </c>
      <c r="AB81" s="8" t="s">
        <v>49</v>
      </c>
      <c r="AC81" s="8" t="s">
        <v>47</v>
      </c>
      <c r="AD81" s="8" t="s">
        <v>49</v>
      </c>
      <c r="AE81" s="8" t="s">
        <v>49</v>
      </c>
      <c r="AF81" s="8" t="s">
        <v>14</v>
      </c>
      <c r="AG81" s="8" t="s">
        <v>14</v>
      </c>
      <c r="AH81" s="8"/>
      <c r="AI81" s="8" t="s">
        <v>12</v>
      </c>
      <c r="AJ81" s="8" t="s">
        <v>14</v>
      </c>
      <c r="AK81" s="12">
        <v>38</v>
      </c>
    </row>
    <row r="82" spans="1:42" x14ac:dyDescent="0.2">
      <c r="A82" s="3" t="s">
        <v>86</v>
      </c>
      <c r="B82" s="3" t="s">
        <v>52</v>
      </c>
      <c r="C82" s="3" t="s">
        <v>7</v>
      </c>
      <c r="D82" s="3" t="s">
        <v>125</v>
      </c>
      <c r="E82" s="38" t="s">
        <v>11</v>
      </c>
      <c r="F82" s="3" t="s">
        <v>8</v>
      </c>
      <c r="G82" s="8"/>
      <c r="H82" s="8"/>
      <c r="I82" s="8"/>
      <c r="J82" s="8"/>
      <c r="K82" s="8"/>
      <c r="L82" s="8"/>
      <c r="M82" s="8"/>
      <c r="N82" s="8"/>
      <c r="O82" s="8"/>
      <c r="P82" s="8"/>
      <c r="Q82" s="8"/>
      <c r="R82" s="8"/>
      <c r="S82" s="8"/>
      <c r="T82" s="8"/>
      <c r="U82" s="8"/>
      <c r="V82" s="8"/>
      <c r="W82" s="8"/>
      <c r="X82" s="8"/>
      <c r="Y82" s="8">
        <v>2.8439999999999999</v>
      </c>
      <c r="Z82" s="8">
        <v>176.53</v>
      </c>
      <c r="AA82" s="8">
        <v>84.569000000000003</v>
      </c>
      <c r="AB82" s="8">
        <v>236.18199999999999</v>
      </c>
      <c r="AC82" s="8"/>
      <c r="AD82" s="8"/>
      <c r="AE82" s="8"/>
      <c r="AF82" s="8"/>
      <c r="AG82" s="8"/>
      <c r="AH82" s="8"/>
      <c r="AI82" s="8"/>
      <c r="AJ82" s="8"/>
      <c r="AK82" s="12">
        <v>39</v>
      </c>
      <c r="AM82" s="9">
        <f>+AP82/$AP$3</f>
        <v>1.220928576768276E-3</v>
      </c>
      <c r="AN82" s="10">
        <f>+AN80+AM82</f>
        <v>0.98886978683760074</v>
      </c>
      <c r="AP82" s="5">
        <f>SUM(G82:AJ82)</f>
        <v>500.125</v>
      </c>
    </row>
    <row r="83" spans="1:42" x14ac:dyDescent="0.2">
      <c r="A83" s="3" t="s">
        <v>86</v>
      </c>
      <c r="B83" s="3" t="s">
        <v>52</v>
      </c>
      <c r="C83" s="3" t="s">
        <v>7</v>
      </c>
      <c r="D83" s="3" t="s">
        <v>125</v>
      </c>
      <c r="E83" s="38" t="s">
        <v>11</v>
      </c>
      <c r="F83" s="3" t="s">
        <v>9</v>
      </c>
      <c r="G83" s="8"/>
      <c r="H83" s="8"/>
      <c r="I83" s="8"/>
      <c r="J83" s="8"/>
      <c r="K83" s="8"/>
      <c r="L83" s="8"/>
      <c r="M83" s="8"/>
      <c r="N83" s="8"/>
      <c r="O83" s="8"/>
      <c r="P83" s="8"/>
      <c r="Q83" s="8"/>
      <c r="R83" s="8"/>
      <c r="S83" s="8"/>
      <c r="T83" s="8"/>
      <c r="U83" s="8"/>
      <c r="V83" s="8"/>
      <c r="W83" s="8"/>
      <c r="X83" s="8"/>
      <c r="Y83" s="8">
        <v>-1</v>
      </c>
      <c r="Z83" s="8" t="s">
        <v>13</v>
      </c>
      <c r="AA83" s="8" t="s">
        <v>13</v>
      </c>
      <c r="AB83" s="8" t="s">
        <v>47</v>
      </c>
      <c r="AC83" s="8"/>
      <c r="AD83" s="8"/>
      <c r="AE83" s="8"/>
      <c r="AF83" s="8"/>
      <c r="AG83" s="8"/>
      <c r="AH83" s="8"/>
      <c r="AI83" s="8"/>
      <c r="AJ83" s="8"/>
      <c r="AK83" s="12">
        <v>39</v>
      </c>
    </row>
    <row r="84" spans="1:42" x14ac:dyDescent="0.2">
      <c r="A84" s="3" t="s">
        <v>86</v>
      </c>
      <c r="B84" s="3" t="s">
        <v>52</v>
      </c>
      <c r="C84" s="3" t="s">
        <v>7</v>
      </c>
      <c r="D84" s="3" t="s">
        <v>59</v>
      </c>
      <c r="E84" s="38" t="s">
        <v>34</v>
      </c>
      <c r="F84" s="3" t="s">
        <v>8</v>
      </c>
      <c r="G84" s="8">
        <v>4</v>
      </c>
      <c r="H84" s="8">
        <v>6</v>
      </c>
      <c r="I84" s="8">
        <v>15</v>
      </c>
      <c r="J84" s="8">
        <v>19</v>
      </c>
      <c r="K84" s="8">
        <v>8</v>
      </c>
      <c r="L84" s="8">
        <v>4</v>
      </c>
      <c r="M84" s="8">
        <v>2</v>
      </c>
      <c r="N84" s="8">
        <v>38</v>
      </c>
      <c r="O84" s="8">
        <v>38</v>
      </c>
      <c r="P84" s="8">
        <v>38</v>
      </c>
      <c r="Q84" s="8"/>
      <c r="R84" s="8"/>
      <c r="S84" s="8"/>
      <c r="T84" s="8"/>
      <c r="U84" s="8">
        <v>95</v>
      </c>
      <c r="V84" s="8"/>
      <c r="W84" s="8">
        <v>46.853999999999999</v>
      </c>
      <c r="X84" s="8">
        <v>14.015000000000001</v>
      </c>
      <c r="Y84" s="8">
        <v>43.651000000000003</v>
      </c>
      <c r="Z84" s="8">
        <v>28.832999999999998</v>
      </c>
      <c r="AA84" s="8">
        <v>10.67</v>
      </c>
      <c r="AB84" s="8">
        <v>47.48</v>
      </c>
      <c r="AC84" s="8">
        <v>1.68</v>
      </c>
      <c r="AD84" s="8">
        <v>0.33600000000000002</v>
      </c>
      <c r="AE84" s="8"/>
      <c r="AF84" s="8"/>
      <c r="AG84" s="8"/>
      <c r="AH84" s="8"/>
      <c r="AI84" s="8"/>
      <c r="AJ84" s="8"/>
      <c r="AK84" s="12">
        <v>40</v>
      </c>
      <c r="AM84" s="9">
        <f>+AP84/$AP$3</f>
        <v>1.1242405543509116E-3</v>
      </c>
      <c r="AN84" s="10">
        <f>+AN82+AM84</f>
        <v>0.98999402739195164</v>
      </c>
      <c r="AP84" s="5">
        <f>SUM(G84:AJ84)</f>
        <v>460.51900000000001</v>
      </c>
    </row>
    <row r="85" spans="1:42" x14ac:dyDescent="0.2">
      <c r="A85" s="3" t="s">
        <v>86</v>
      </c>
      <c r="B85" s="3" t="s">
        <v>52</v>
      </c>
      <c r="C85" s="3" t="s">
        <v>7</v>
      </c>
      <c r="D85" s="3" t="s">
        <v>59</v>
      </c>
      <c r="E85" s="38" t="s">
        <v>34</v>
      </c>
      <c r="F85" s="3" t="s">
        <v>9</v>
      </c>
      <c r="G85" s="8">
        <v>-1</v>
      </c>
      <c r="H85" s="8">
        <v>-1</v>
      </c>
      <c r="I85" s="8">
        <v>-1</v>
      </c>
      <c r="J85" s="8">
        <v>-1</v>
      </c>
      <c r="K85" s="8">
        <v>-1</v>
      </c>
      <c r="L85" s="8">
        <v>-1</v>
      </c>
      <c r="M85" s="8">
        <v>-1</v>
      </c>
      <c r="N85" s="8">
        <v>-1</v>
      </c>
      <c r="O85" s="8">
        <v>-1</v>
      </c>
      <c r="P85" s="8">
        <v>-1</v>
      </c>
      <c r="Q85" s="8"/>
      <c r="R85" s="8"/>
      <c r="S85" s="8"/>
      <c r="T85" s="8"/>
      <c r="U85" s="8">
        <v>-1</v>
      </c>
      <c r="V85" s="8"/>
      <c r="W85" s="8" t="s">
        <v>12</v>
      </c>
      <c r="X85" s="8">
        <v>-1</v>
      </c>
      <c r="Y85" s="8">
        <v>-1</v>
      </c>
      <c r="Z85" s="8">
        <v>-1</v>
      </c>
      <c r="AA85" s="8">
        <v>-1</v>
      </c>
      <c r="AB85" s="8">
        <v>-1</v>
      </c>
      <c r="AC85" s="8" t="s">
        <v>12</v>
      </c>
      <c r="AD85" s="8" t="s">
        <v>12</v>
      </c>
      <c r="AE85" s="8"/>
      <c r="AF85" s="8"/>
      <c r="AG85" s="8"/>
      <c r="AH85" s="8"/>
      <c r="AI85" s="8"/>
      <c r="AJ85" s="8"/>
      <c r="AK85" s="12">
        <v>40</v>
      </c>
    </row>
    <row r="86" spans="1:42" x14ac:dyDescent="0.2">
      <c r="A86" s="3" t="s">
        <v>86</v>
      </c>
      <c r="B86" s="3" t="s">
        <v>52</v>
      </c>
      <c r="C86" s="3" t="s">
        <v>7</v>
      </c>
      <c r="D86" s="3" t="s">
        <v>146</v>
      </c>
      <c r="E86" s="38" t="s">
        <v>25</v>
      </c>
      <c r="F86" s="3" t="s">
        <v>8</v>
      </c>
      <c r="G86" s="8"/>
      <c r="H86" s="8"/>
      <c r="I86" s="8"/>
      <c r="J86" s="8"/>
      <c r="K86" s="8"/>
      <c r="L86" s="8"/>
      <c r="M86" s="8"/>
      <c r="N86" s="8"/>
      <c r="O86" s="8"/>
      <c r="P86" s="8"/>
      <c r="Q86" s="8"/>
      <c r="R86" s="8">
        <v>1.1599999999999999</v>
      </c>
      <c r="S86" s="8">
        <v>209.93299999999999</v>
      </c>
      <c r="T86" s="8"/>
      <c r="U86" s="8">
        <v>246.351</v>
      </c>
      <c r="V86" s="8"/>
      <c r="W86" s="8"/>
      <c r="X86" s="8">
        <v>0.12</v>
      </c>
      <c r="Y86" s="8"/>
      <c r="Z86" s="8"/>
      <c r="AA86" s="8"/>
      <c r="AB86" s="8"/>
      <c r="AC86" s="8"/>
      <c r="AD86" s="8"/>
      <c r="AE86" s="8"/>
      <c r="AF86" s="8"/>
      <c r="AG86" s="8"/>
      <c r="AH86" s="8"/>
      <c r="AI86" s="8"/>
      <c r="AJ86" s="8"/>
      <c r="AK86" s="12">
        <v>41</v>
      </c>
      <c r="AM86" s="9">
        <f>+AP86/$AP$3</f>
        <v>1.1170266699333155E-3</v>
      </c>
      <c r="AN86" s="10">
        <f>+AN84+AM86</f>
        <v>0.99111105406188493</v>
      </c>
      <c r="AP86" s="5">
        <f>SUM(G86:AJ86)</f>
        <v>457.56399999999996</v>
      </c>
    </row>
    <row r="87" spans="1:42" x14ac:dyDescent="0.2">
      <c r="A87" s="3" t="s">
        <v>86</v>
      </c>
      <c r="B87" s="3" t="s">
        <v>52</v>
      </c>
      <c r="C87" s="3" t="s">
        <v>7</v>
      </c>
      <c r="D87" s="3" t="s">
        <v>146</v>
      </c>
      <c r="E87" s="38" t="s">
        <v>25</v>
      </c>
      <c r="F87" s="3" t="s">
        <v>9</v>
      </c>
      <c r="G87" s="8"/>
      <c r="H87" s="8"/>
      <c r="I87" s="8"/>
      <c r="J87" s="8"/>
      <c r="K87" s="8"/>
      <c r="L87" s="8"/>
      <c r="M87" s="8"/>
      <c r="N87" s="8"/>
      <c r="O87" s="8"/>
      <c r="P87" s="8"/>
      <c r="Q87" s="8"/>
      <c r="R87" s="8">
        <v>-1</v>
      </c>
      <c r="S87" s="8" t="s">
        <v>13</v>
      </c>
      <c r="T87" s="8"/>
      <c r="U87" s="8" t="s">
        <v>13</v>
      </c>
      <c r="V87" s="8"/>
      <c r="W87" s="8"/>
      <c r="X87" s="8" t="s">
        <v>13</v>
      </c>
      <c r="Y87" s="8"/>
      <c r="Z87" s="8"/>
      <c r="AA87" s="8"/>
      <c r="AB87" s="8"/>
      <c r="AC87" s="8"/>
      <c r="AD87" s="8"/>
      <c r="AE87" s="8"/>
      <c r="AF87" s="8"/>
      <c r="AG87" s="8"/>
      <c r="AH87" s="8"/>
      <c r="AI87" s="8"/>
      <c r="AJ87" s="8"/>
      <c r="AK87" s="12">
        <v>41</v>
      </c>
    </row>
    <row r="88" spans="1:42" x14ac:dyDescent="0.2">
      <c r="A88" s="3" t="s">
        <v>86</v>
      </c>
      <c r="B88" s="3" t="s">
        <v>52</v>
      </c>
      <c r="C88" s="3" t="s">
        <v>7</v>
      </c>
      <c r="D88" s="3" t="s">
        <v>53</v>
      </c>
      <c r="E88" s="38" t="s">
        <v>16</v>
      </c>
      <c r="F88" s="3" t="s">
        <v>8</v>
      </c>
      <c r="G88" s="8"/>
      <c r="H88" s="8"/>
      <c r="I88" s="8"/>
      <c r="J88" s="8"/>
      <c r="K88" s="8"/>
      <c r="L88" s="8"/>
      <c r="M88" s="8"/>
      <c r="N88" s="8"/>
      <c r="O88" s="8"/>
      <c r="P88" s="8"/>
      <c r="Q88" s="8"/>
      <c r="R88" s="8"/>
      <c r="S88" s="8"/>
      <c r="T88" s="8"/>
      <c r="U88" s="8"/>
      <c r="V88" s="8">
        <v>66</v>
      </c>
      <c r="W88" s="8">
        <v>4</v>
      </c>
      <c r="X88" s="8">
        <v>107</v>
      </c>
      <c r="Y88" s="8">
        <v>28.5</v>
      </c>
      <c r="Z88" s="8">
        <v>5</v>
      </c>
      <c r="AA88" s="8">
        <v>14</v>
      </c>
      <c r="AB88" s="8"/>
      <c r="AC88" s="8">
        <v>30</v>
      </c>
      <c r="AD88" s="8">
        <v>107.74</v>
      </c>
      <c r="AE88" s="8">
        <v>40.43</v>
      </c>
      <c r="AF88" s="8">
        <v>8</v>
      </c>
      <c r="AG88" s="8">
        <v>12.38</v>
      </c>
      <c r="AH88" s="8">
        <v>0.97</v>
      </c>
      <c r="AI88" s="8">
        <v>32.75</v>
      </c>
      <c r="AJ88" s="8"/>
      <c r="AK88" s="12">
        <v>42</v>
      </c>
      <c r="AM88" s="9">
        <f>+AP88/$AP$3</f>
        <v>1.1150883199409058E-3</v>
      </c>
      <c r="AN88" s="10">
        <f>+AN86+AM88</f>
        <v>0.99222614238182583</v>
      </c>
      <c r="AP88" s="5">
        <f>SUM(G88:AJ88)</f>
        <v>456.77000000000004</v>
      </c>
    </row>
    <row r="89" spans="1:42" x14ac:dyDescent="0.2">
      <c r="A89" s="3" t="s">
        <v>86</v>
      </c>
      <c r="B89" s="3" t="s">
        <v>52</v>
      </c>
      <c r="C89" s="3" t="s">
        <v>7</v>
      </c>
      <c r="D89" s="3" t="s">
        <v>53</v>
      </c>
      <c r="E89" s="38" t="s">
        <v>16</v>
      </c>
      <c r="F89" s="3" t="s">
        <v>9</v>
      </c>
      <c r="G89" s="8"/>
      <c r="H89" s="8"/>
      <c r="I89" s="8"/>
      <c r="J89" s="8"/>
      <c r="K89" s="8"/>
      <c r="L89" s="8"/>
      <c r="M89" s="8"/>
      <c r="N89" s="8"/>
      <c r="O89" s="8" t="s">
        <v>12</v>
      </c>
      <c r="P89" s="8" t="s">
        <v>12</v>
      </c>
      <c r="Q89" s="8" t="s">
        <v>12</v>
      </c>
      <c r="R89" s="8" t="s">
        <v>12</v>
      </c>
      <c r="S89" s="8"/>
      <c r="T89" s="8" t="s">
        <v>47</v>
      </c>
      <c r="U89" s="8" t="s">
        <v>13</v>
      </c>
      <c r="V89" s="8">
        <v>-1</v>
      </c>
      <c r="W89" s="8" t="s">
        <v>49</v>
      </c>
      <c r="X89" s="8" t="s">
        <v>47</v>
      </c>
      <c r="Y89" s="8" t="s">
        <v>47</v>
      </c>
      <c r="Z89" s="8" t="s">
        <v>47</v>
      </c>
      <c r="AA89" s="8" t="s">
        <v>47</v>
      </c>
      <c r="AB89" s="8"/>
      <c r="AC89" s="8" t="s">
        <v>47</v>
      </c>
      <c r="AD89" s="8" t="s">
        <v>30</v>
      </c>
      <c r="AE89" s="8" t="s">
        <v>47</v>
      </c>
      <c r="AF89" s="8" t="s">
        <v>47</v>
      </c>
      <c r="AG89" s="8" t="s">
        <v>47</v>
      </c>
      <c r="AH89" s="8" t="s">
        <v>47</v>
      </c>
      <c r="AI89" s="8" t="s">
        <v>13</v>
      </c>
      <c r="AJ89" s="8"/>
      <c r="AK89" s="12">
        <v>42</v>
      </c>
    </row>
    <row r="90" spans="1:42" x14ac:dyDescent="0.2">
      <c r="A90" s="3" t="s">
        <v>86</v>
      </c>
      <c r="B90" s="3" t="s">
        <v>52</v>
      </c>
      <c r="C90" s="3" t="s">
        <v>7</v>
      </c>
      <c r="D90" s="3" t="s">
        <v>87</v>
      </c>
      <c r="E90" s="38" t="s">
        <v>16</v>
      </c>
      <c r="F90" s="3" t="s">
        <v>8</v>
      </c>
      <c r="G90" s="8"/>
      <c r="H90" s="8"/>
      <c r="I90" s="8"/>
      <c r="J90" s="8"/>
      <c r="K90" s="8">
        <v>15</v>
      </c>
      <c r="L90" s="8">
        <v>137</v>
      </c>
      <c r="M90" s="8">
        <v>154</v>
      </c>
      <c r="N90" s="8">
        <v>72</v>
      </c>
      <c r="O90" s="8"/>
      <c r="P90" s="8"/>
      <c r="Q90" s="8"/>
      <c r="R90" s="8"/>
      <c r="S90" s="8">
        <v>4</v>
      </c>
      <c r="T90" s="8"/>
      <c r="U90" s="8"/>
      <c r="V90" s="8"/>
      <c r="W90" s="8"/>
      <c r="X90" s="8"/>
      <c r="Y90" s="8"/>
      <c r="Z90" s="8"/>
      <c r="AA90" s="8"/>
      <c r="AB90" s="8"/>
      <c r="AC90" s="8"/>
      <c r="AD90" s="8"/>
      <c r="AE90" s="8"/>
      <c r="AF90" s="8"/>
      <c r="AG90" s="8"/>
      <c r="AH90" s="8"/>
      <c r="AI90" s="8"/>
      <c r="AJ90" s="8">
        <v>17.78</v>
      </c>
      <c r="AK90" s="12">
        <v>43</v>
      </c>
      <c r="AM90" s="9">
        <f>+AP90/$AP$3</f>
        <v>9.7596166242523642E-4</v>
      </c>
      <c r="AN90" s="10">
        <f>+AN88+AM90</f>
        <v>0.99320210404425102</v>
      </c>
      <c r="AP90" s="5">
        <f>SUM(G90:AJ90)</f>
        <v>399.78</v>
      </c>
    </row>
    <row r="91" spans="1:42" x14ac:dyDescent="0.2">
      <c r="A91" s="3" t="s">
        <v>86</v>
      </c>
      <c r="B91" s="3" t="s">
        <v>52</v>
      </c>
      <c r="C91" s="3" t="s">
        <v>7</v>
      </c>
      <c r="D91" s="3" t="s">
        <v>87</v>
      </c>
      <c r="E91" s="38" t="s">
        <v>16</v>
      </c>
      <c r="F91" s="3" t="s">
        <v>9</v>
      </c>
      <c r="G91" s="8"/>
      <c r="H91" s="8"/>
      <c r="I91" s="8" t="s">
        <v>13</v>
      </c>
      <c r="J91" s="8"/>
      <c r="K91" s="8">
        <v>-1</v>
      </c>
      <c r="L91" s="8" t="s">
        <v>13</v>
      </c>
      <c r="M91" s="8" t="s">
        <v>13</v>
      </c>
      <c r="N91" s="8" t="s">
        <v>13</v>
      </c>
      <c r="O91" s="8"/>
      <c r="P91" s="8"/>
      <c r="Q91" s="8"/>
      <c r="R91" s="8"/>
      <c r="S91" s="8" t="s">
        <v>13</v>
      </c>
      <c r="T91" s="8"/>
      <c r="U91" s="8" t="s">
        <v>13</v>
      </c>
      <c r="V91" s="8"/>
      <c r="W91" s="8"/>
      <c r="X91" s="8"/>
      <c r="Y91" s="8"/>
      <c r="Z91" s="8"/>
      <c r="AA91" s="8"/>
      <c r="AB91" s="8"/>
      <c r="AC91" s="8"/>
      <c r="AD91" s="8"/>
      <c r="AE91" s="8"/>
      <c r="AF91" s="8"/>
      <c r="AG91" s="8"/>
      <c r="AH91" s="8"/>
      <c r="AI91" s="8"/>
      <c r="AJ91" s="8">
        <v>-1</v>
      </c>
      <c r="AK91" s="12">
        <v>43</v>
      </c>
    </row>
    <row r="92" spans="1:42" x14ac:dyDescent="0.2">
      <c r="A92" s="3" t="s">
        <v>86</v>
      </c>
      <c r="B92" s="3" t="s">
        <v>52</v>
      </c>
      <c r="C92" s="3" t="s">
        <v>7</v>
      </c>
      <c r="D92" s="3" t="s">
        <v>10</v>
      </c>
      <c r="E92" s="38" t="s">
        <v>31</v>
      </c>
      <c r="F92" s="3" t="s">
        <v>8</v>
      </c>
      <c r="G92" s="8">
        <v>5.1040000000000001</v>
      </c>
      <c r="H92" s="8">
        <v>11.715</v>
      </c>
      <c r="I92" s="8">
        <v>3.8010000000000002</v>
      </c>
      <c r="J92" s="8">
        <v>29.571000000000002</v>
      </c>
      <c r="K92" s="8">
        <v>25.957000000000001</v>
      </c>
      <c r="L92" s="8">
        <v>36.56</v>
      </c>
      <c r="M92" s="8">
        <v>9.68</v>
      </c>
      <c r="N92" s="8"/>
      <c r="O92" s="8"/>
      <c r="P92" s="8">
        <v>23.3</v>
      </c>
      <c r="Q92" s="8">
        <v>8.1999999999999993</v>
      </c>
      <c r="R92" s="8"/>
      <c r="S92" s="8"/>
      <c r="T92" s="8">
        <v>14</v>
      </c>
      <c r="U92" s="8"/>
      <c r="V92" s="8"/>
      <c r="W92" s="8">
        <v>23.5</v>
      </c>
      <c r="X92" s="8">
        <v>14.411</v>
      </c>
      <c r="Y92" s="8">
        <v>61.093000000000004</v>
      </c>
      <c r="Z92" s="8">
        <v>4.1959999999999997</v>
      </c>
      <c r="AA92" s="8">
        <v>21.949000000000002</v>
      </c>
      <c r="AB92" s="8">
        <v>27.568999999999999</v>
      </c>
      <c r="AC92" s="8"/>
      <c r="AD92" s="8"/>
      <c r="AE92" s="8"/>
      <c r="AF92" s="8"/>
      <c r="AG92" s="8"/>
      <c r="AH92" s="8"/>
      <c r="AI92" s="8"/>
      <c r="AJ92" s="8"/>
      <c r="AK92" s="12">
        <v>44</v>
      </c>
      <c r="AM92" s="9">
        <f>+AP92/$AP$3</f>
        <v>7.826783849704973E-4</v>
      </c>
      <c r="AN92" s="10">
        <f>+AN90+AM92</f>
        <v>0.9939847824292215</v>
      </c>
      <c r="AP92" s="5">
        <f>SUM(G92:AJ92)</f>
        <v>320.60600000000005</v>
      </c>
    </row>
    <row r="93" spans="1:42" x14ac:dyDescent="0.2">
      <c r="A93" s="3" t="s">
        <v>86</v>
      </c>
      <c r="B93" s="3" t="s">
        <v>52</v>
      </c>
      <c r="C93" s="3" t="s">
        <v>7</v>
      </c>
      <c r="D93" s="3" t="s">
        <v>10</v>
      </c>
      <c r="E93" s="38" t="s">
        <v>31</v>
      </c>
      <c r="F93" s="3" t="s">
        <v>9</v>
      </c>
      <c r="G93" s="8" t="s">
        <v>13</v>
      </c>
      <c r="H93" s="8" t="s">
        <v>13</v>
      </c>
      <c r="I93" s="8" t="s">
        <v>13</v>
      </c>
      <c r="J93" s="8" t="s">
        <v>13</v>
      </c>
      <c r="K93" s="8" t="s">
        <v>13</v>
      </c>
      <c r="L93" s="8" t="s">
        <v>13</v>
      </c>
      <c r="M93" s="8" t="s">
        <v>13</v>
      </c>
      <c r="N93" s="8"/>
      <c r="O93" s="8"/>
      <c r="P93" s="8">
        <v>-1</v>
      </c>
      <c r="Q93" s="8">
        <v>-1</v>
      </c>
      <c r="R93" s="8"/>
      <c r="S93" s="8"/>
      <c r="T93" s="8">
        <v>-1</v>
      </c>
      <c r="U93" s="8"/>
      <c r="V93" s="8"/>
      <c r="W93" s="8">
        <v>-1</v>
      </c>
      <c r="X93" s="8" t="s">
        <v>13</v>
      </c>
      <c r="Y93" s="8" t="s">
        <v>13</v>
      </c>
      <c r="Z93" s="8" t="s">
        <v>13</v>
      </c>
      <c r="AA93" s="8" t="s">
        <v>13</v>
      </c>
      <c r="AB93" s="8" t="s">
        <v>13</v>
      </c>
      <c r="AC93" s="8"/>
      <c r="AD93" s="8"/>
      <c r="AE93" s="8"/>
      <c r="AF93" s="8"/>
      <c r="AG93" s="8"/>
      <c r="AH93" s="8"/>
      <c r="AI93" s="8"/>
      <c r="AJ93" s="8"/>
      <c r="AK93" s="12">
        <v>44</v>
      </c>
    </row>
    <row r="94" spans="1:42" x14ac:dyDescent="0.2">
      <c r="A94" s="3" t="s">
        <v>86</v>
      </c>
      <c r="B94" s="3" t="s">
        <v>52</v>
      </c>
      <c r="C94" s="3" t="s">
        <v>7</v>
      </c>
      <c r="D94" s="3" t="s">
        <v>140</v>
      </c>
      <c r="E94" s="38" t="s">
        <v>11</v>
      </c>
      <c r="F94" s="3" t="s">
        <v>8</v>
      </c>
      <c r="G94" s="8"/>
      <c r="H94" s="8"/>
      <c r="I94" s="8"/>
      <c r="J94" s="8"/>
      <c r="K94" s="8">
        <v>16.88</v>
      </c>
      <c r="L94" s="8">
        <v>65.28</v>
      </c>
      <c r="M94" s="8"/>
      <c r="N94" s="8"/>
      <c r="O94" s="8">
        <v>208.27</v>
      </c>
      <c r="P94" s="8"/>
      <c r="Q94" s="8"/>
      <c r="R94" s="8"/>
      <c r="S94" s="8"/>
      <c r="T94" s="8"/>
      <c r="U94" s="8"/>
      <c r="V94" s="8"/>
      <c r="W94" s="8"/>
      <c r="X94" s="8"/>
      <c r="Y94" s="8"/>
      <c r="Z94" s="8"/>
      <c r="AA94" s="8"/>
      <c r="AB94" s="8"/>
      <c r="AC94" s="8"/>
      <c r="AD94" s="8"/>
      <c r="AE94" s="8"/>
      <c r="AF94" s="8"/>
      <c r="AG94" s="8"/>
      <c r="AH94" s="8"/>
      <c r="AI94" s="8"/>
      <c r="AJ94" s="8"/>
      <c r="AK94" s="12">
        <v>45</v>
      </c>
      <c r="AM94" s="9">
        <f>+AP94/$AP$3</f>
        <v>7.0901132027155294E-4</v>
      </c>
      <c r="AN94" s="10">
        <f>+AN92+AM94</f>
        <v>0.99469379374949307</v>
      </c>
      <c r="AP94" s="5">
        <f>SUM(G94:AJ94)</f>
        <v>290.43</v>
      </c>
    </row>
    <row r="95" spans="1:42" x14ac:dyDescent="0.2">
      <c r="A95" s="3" t="s">
        <v>86</v>
      </c>
      <c r="B95" s="3" t="s">
        <v>52</v>
      </c>
      <c r="C95" s="3" t="s">
        <v>7</v>
      </c>
      <c r="D95" s="3" t="s">
        <v>140</v>
      </c>
      <c r="E95" s="38" t="s">
        <v>11</v>
      </c>
      <c r="F95" s="3" t="s">
        <v>9</v>
      </c>
      <c r="G95" s="8" t="s">
        <v>12</v>
      </c>
      <c r="H95" s="8" t="s">
        <v>12</v>
      </c>
      <c r="I95" s="8" t="s">
        <v>12</v>
      </c>
      <c r="J95" s="8" t="s">
        <v>12</v>
      </c>
      <c r="K95" s="8" t="s">
        <v>14</v>
      </c>
      <c r="L95" s="8" t="s">
        <v>14</v>
      </c>
      <c r="M95" s="8" t="s">
        <v>12</v>
      </c>
      <c r="N95" s="8" t="s">
        <v>12</v>
      </c>
      <c r="O95" s="8" t="s">
        <v>14</v>
      </c>
      <c r="P95" s="8"/>
      <c r="Q95" s="8"/>
      <c r="R95" s="8"/>
      <c r="S95" s="8"/>
      <c r="T95" s="8"/>
      <c r="U95" s="8"/>
      <c r="V95" s="8"/>
      <c r="W95" s="8"/>
      <c r="X95" s="8"/>
      <c r="Y95" s="8"/>
      <c r="Z95" s="8"/>
      <c r="AA95" s="8"/>
      <c r="AB95" s="8"/>
      <c r="AC95" s="8"/>
      <c r="AD95" s="8"/>
      <c r="AE95" s="8"/>
      <c r="AF95" s="8"/>
      <c r="AG95" s="8"/>
      <c r="AH95" s="8"/>
      <c r="AI95" s="8"/>
      <c r="AJ95" s="8"/>
      <c r="AK95" s="12">
        <v>45</v>
      </c>
    </row>
    <row r="96" spans="1:42" x14ac:dyDescent="0.2">
      <c r="A96" s="3" t="s">
        <v>86</v>
      </c>
      <c r="B96" s="3" t="s">
        <v>52</v>
      </c>
      <c r="C96" s="3" t="s">
        <v>7</v>
      </c>
      <c r="D96" s="3" t="s">
        <v>97</v>
      </c>
      <c r="E96" s="38" t="s">
        <v>11</v>
      </c>
      <c r="F96" s="3" t="s">
        <v>8</v>
      </c>
      <c r="G96" s="8"/>
      <c r="H96" s="8"/>
      <c r="I96" s="8"/>
      <c r="J96" s="8"/>
      <c r="K96" s="8"/>
      <c r="L96" s="8"/>
      <c r="M96" s="8"/>
      <c r="N96" s="8"/>
      <c r="O96" s="8"/>
      <c r="P96" s="8"/>
      <c r="Q96" s="8"/>
      <c r="R96" s="8"/>
      <c r="S96" s="8"/>
      <c r="T96" s="8">
        <v>1.1399999999999999</v>
      </c>
      <c r="U96" s="8"/>
      <c r="V96" s="8"/>
      <c r="W96" s="8"/>
      <c r="X96" s="8"/>
      <c r="Y96" s="8"/>
      <c r="Z96" s="8"/>
      <c r="AA96" s="8"/>
      <c r="AB96" s="8"/>
      <c r="AC96" s="8">
        <v>284.21100000000001</v>
      </c>
      <c r="AD96" s="8"/>
      <c r="AE96" s="8"/>
      <c r="AF96" s="8"/>
      <c r="AG96" s="8"/>
      <c r="AH96" s="8"/>
      <c r="AI96" s="8"/>
      <c r="AJ96" s="8"/>
      <c r="AK96" s="12">
        <v>46</v>
      </c>
      <c r="AM96" s="9">
        <f>+AP96/$AP$3</f>
        <v>6.9661222756191819E-4</v>
      </c>
      <c r="AN96" s="10">
        <f>+AN94+AM96</f>
        <v>0.99539040597705497</v>
      </c>
      <c r="AP96" s="5">
        <f>SUM(G96:AJ96)</f>
        <v>285.351</v>
      </c>
    </row>
    <row r="97" spans="1:42" x14ac:dyDescent="0.2">
      <c r="A97" s="3" t="s">
        <v>86</v>
      </c>
      <c r="B97" s="3" t="s">
        <v>52</v>
      </c>
      <c r="C97" s="3" t="s">
        <v>7</v>
      </c>
      <c r="D97" s="3" t="s">
        <v>97</v>
      </c>
      <c r="E97" s="38" t="s">
        <v>11</v>
      </c>
      <c r="F97" s="3" t="s">
        <v>9</v>
      </c>
      <c r="G97" s="8"/>
      <c r="H97" s="8"/>
      <c r="I97" s="8"/>
      <c r="J97" s="8"/>
      <c r="K97" s="8"/>
      <c r="L97" s="8"/>
      <c r="M97" s="8"/>
      <c r="N97" s="8"/>
      <c r="O97" s="8"/>
      <c r="P97" s="8"/>
      <c r="Q97" s="8"/>
      <c r="R97" s="8"/>
      <c r="S97" s="8"/>
      <c r="T97" s="8">
        <v>-1</v>
      </c>
      <c r="U97" s="8"/>
      <c r="V97" s="8"/>
      <c r="W97" s="8"/>
      <c r="X97" s="8"/>
      <c r="Y97" s="8"/>
      <c r="Z97" s="8"/>
      <c r="AA97" s="8"/>
      <c r="AB97" s="8"/>
      <c r="AC97" s="8">
        <v>-1</v>
      </c>
      <c r="AD97" s="8"/>
      <c r="AE97" s="8"/>
      <c r="AF97" s="8"/>
      <c r="AG97" s="8"/>
      <c r="AH97" s="8"/>
      <c r="AI97" s="8"/>
      <c r="AJ97" s="8"/>
      <c r="AK97" s="12">
        <v>46</v>
      </c>
    </row>
    <row r="98" spans="1:42" x14ac:dyDescent="0.2">
      <c r="A98" s="3" t="s">
        <v>86</v>
      </c>
      <c r="B98" s="3" t="s">
        <v>52</v>
      </c>
      <c r="C98" s="3" t="s">
        <v>7</v>
      </c>
      <c r="D98" s="3" t="s">
        <v>53</v>
      </c>
      <c r="E98" s="38" t="s">
        <v>27</v>
      </c>
      <c r="F98" s="3" t="s">
        <v>8</v>
      </c>
      <c r="G98" s="8"/>
      <c r="H98" s="8">
        <v>0.36</v>
      </c>
      <c r="I98" s="8"/>
      <c r="J98" s="8"/>
      <c r="K98" s="8">
        <v>0.22</v>
      </c>
      <c r="L98" s="8">
        <v>0.05</v>
      </c>
      <c r="M98" s="8"/>
      <c r="N98" s="8"/>
      <c r="O98" s="8"/>
      <c r="P98" s="8"/>
      <c r="Q98" s="8"/>
      <c r="R98" s="8">
        <v>0.1</v>
      </c>
      <c r="S98" s="8">
        <v>3.03</v>
      </c>
      <c r="T98" s="8"/>
      <c r="U98" s="8">
        <v>0.15</v>
      </c>
      <c r="V98" s="8">
        <v>1.44</v>
      </c>
      <c r="W98" s="8">
        <v>1.1599999999999999</v>
      </c>
      <c r="X98" s="8">
        <v>2.91</v>
      </c>
      <c r="Y98" s="8"/>
      <c r="Z98" s="8">
        <v>0.01</v>
      </c>
      <c r="AA98" s="8">
        <v>1.04</v>
      </c>
      <c r="AB98" s="8">
        <v>0.99</v>
      </c>
      <c r="AC98" s="8"/>
      <c r="AD98" s="8">
        <v>163.4</v>
      </c>
      <c r="AE98" s="8">
        <v>22.46</v>
      </c>
      <c r="AF98" s="8">
        <v>30.46</v>
      </c>
      <c r="AG98" s="8">
        <v>30.46</v>
      </c>
      <c r="AH98" s="8"/>
      <c r="AI98" s="8">
        <v>3.44</v>
      </c>
      <c r="AJ98" s="8">
        <v>15.340999999999999</v>
      </c>
      <c r="AK98" s="12">
        <v>47</v>
      </c>
      <c r="AM98" s="9">
        <f>+AP98/$AP$3</f>
        <v>6.7627664136950684E-4</v>
      </c>
      <c r="AN98" s="10">
        <f>+AN96+AM98</f>
        <v>0.99606668261842446</v>
      </c>
      <c r="AP98" s="5">
        <f>SUM(G98:AJ98)</f>
        <v>277.02100000000002</v>
      </c>
    </row>
    <row r="99" spans="1:42" x14ac:dyDescent="0.2">
      <c r="A99" s="3" t="s">
        <v>86</v>
      </c>
      <c r="B99" s="3" t="s">
        <v>52</v>
      </c>
      <c r="C99" s="3" t="s">
        <v>7</v>
      </c>
      <c r="D99" s="3" t="s">
        <v>53</v>
      </c>
      <c r="E99" s="38" t="s">
        <v>27</v>
      </c>
      <c r="F99" s="3" t="s">
        <v>9</v>
      </c>
      <c r="G99" s="8" t="s">
        <v>13</v>
      </c>
      <c r="H99" s="8" t="s">
        <v>13</v>
      </c>
      <c r="I99" s="8"/>
      <c r="J99" s="8"/>
      <c r="K99" s="8">
        <v>-1</v>
      </c>
      <c r="L99" s="8" t="s">
        <v>13</v>
      </c>
      <c r="M99" s="8" t="s">
        <v>13</v>
      </c>
      <c r="N99" s="8"/>
      <c r="O99" s="8" t="s">
        <v>13</v>
      </c>
      <c r="P99" s="8" t="s">
        <v>13</v>
      </c>
      <c r="Q99" s="8"/>
      <c r="R99" s="8" t="s">
        <v>13</v>
      </c>
      <c r="S99" s="8" t="s">
        <v>14</v>
      </c>
      <c r="T99" s="8" t="s">
        <v>13</v>
      </c>
      <c r="U99" s="8" t="s">
        <v>13</v>
      </c>
      <c r="V99" s="8" t="s">
        <v>14</v>
      </c>
      <c r="W99" s="8" t="s">
        <v>13</v>
      </c>
      <c r="X99" s="8">
        <v>-1</v>
      </c>
      <c r="Y99" s="8"/>
      <c r="Z99" s="8" t="s">
        <v>13</v>
      </c>
      <c r="AA99" s="8">
        <v>-1</v>
      </c>
      <c r="AB99" s="8" t="s">
        <v>13</v>
      </c>
      <c r="AC99" s="8"/>
      <c r="AD99" s="8">
        <v>-1</v>
      </c>
      <c r="AE99" s="8">
        <v>-1</v>
      </c>
      <c r="AF99" s="8">
        <v>-1</v>
      </c>
      <c r="AG99" s="8">
        <v>-1</v>
      </c>
      <c r="AH99" s="8"/>
      <c r="AI99" s="8">
        <v>-1</v>
      </c>
      <c r="AJ99" s="8">
        <v>-1</v>
      </c>
      <c r="AK99" s="12">
        <v>47</v>
      </c>
    </row>
    <row r="100" spans="1:42" x14ac:dyDescent="0.2">
      <c r="A100" s="3" t="s">
        <v>86</v>
      </c>
      <c r="B100" s="3" t="s">
        <v>52</v>
      </c>
      <c r="C100" s="3" t="s">
        <v>7</v>
      </c>
      <c r="D100" s="3" t="s">
        <v>139</v>
      </c>
      <c r="E100" s="38" t="s">
        <v>34</v>
      </c>
      <c r="F100" s="3" t="s">
        <v>8</v>
      </c>
      <c r="G100" s="8">
        <v>57</v>
      </c>
      <c r="H100" s="8">
        <v>43</v>
      </c>
      <c r="I100" s="8">
        <v>15</v>
      </c>
      <c r="J100" s="8">
        <v>1</v>
      </c>
      <c r="K100" s="8"/>
      <c r="L100" s="8">
        <v>1</v>
      </c>
      <c r="M100" s="8">
        <v>1</v>
      </c>
      <c r="N100" s="8">
        <v>5.6</v>
      </c>
      <c r="O100" s="8">
        <v>4</v>
      </c>
      <c r="P100" s="8"/>
      <c r="Q100" s="8"/>
      <c r="R100" s="8"/>
      <c r="S100" s="8">
        <v>23.829000000000001</v>
      </c>
      <c r="T100" s="8"/>
      <c r="U100" s="8">
        <v>3.2</v>
      </c>
      <c r="V100" s="8">
        <v>8</v>
      </c>
      <c r="W100" s="8">
        <v>3.548</v>
      </c>
      <c r="X100" s="8">
        <v>23.449000000000002</v>
      </c>
      <c r="Y100" s="8">
        <v>0.126</v>
      </c>
      <c r="Z100" s="8"/>
      <c r="AA100" s="8"/>
      <c r="AB100" s="8"/>
      <c r="AC100" s="8"/>
      <c r="AD100" s="8"/>
      <c r="AE100" s="8"/>
      <c r="AF100" s="8"/>
      <c r="AG100" s="8"/>
      <c r="AH100" s="8"/>
      <c r="AI100" s="8"/>
      <c r="AJ100" s="8"/>
      <c r="AK100" s="12">
        <v>48</v>
      </c>
      <c r="AM100" s="9">
        <f>+AP100/$AP$3</f>
        <v>4.6323147073018528E-4</v>
      </c>
      <c r="AN100" s="10">
        <f>+AN98+AM100</f>
        <v>0.99652991408915459</v>
      </c>
      <c r="AP100" s="5">
        <f>SUM(G100:AJ100)</f>
        <v>189.75200000000001</v>
      </c>
    </row>
    <row r="101" spans="1:42" x14ac:dyDescent="0.2">
      <c r="A101" s="3" t="s">
        <v>86</v>
      </c>
      <c r="B101" s="3" t="s">
        <v>52</v>
      </c>
      <c r="C101" s="3" t="s">
        <v>7</v>
      </c>
      <c r="D101" s="3" t="s">
        <v>139</v>
      </c>
      <c r="E101" s="38" t="s">
        <v>34</v>
      </c>
      <c r="F101" s="3" t="s">
        <v>9</v>
      </c>
      <c r="G101" s="8" t="s">
        <v>13</v>
      </c>
      <c r="H101" s="8" t="s">
        <v>13</v>
      </c>
      <c r="I101" s="8" t="s">
        <v>13</v>
      </c>
      <c r="J101" s="8" t="s">
        <v>13</v>
      </c>
      <c r="K101" s="8" t="s">
        <v>13</v>
      </c>
      <c r="L101" s="8" t="s">
        <v>13</v>
      </c>
      <c r="M101" s="8">
        <v>-1</v>
      </c>
      <c r="N101" s="8" t="s">
        <v>13</v>
      </c>
      <c r="O101" s="8" t="s">
        <v>13</v>
      </c>
      <c r="P101" s="8" t="s">
        <v>13</v>
      </c>
      <c r="Q101" s="8"/>
      <c r="R101" s="8"/>
      <c r="S101" s="8">
        <v>-1</v>
      </c>
      <c r="T101" s="8"/>
      <c r="U101" s="8" t="s">
        <v>13</v>
      </c>
      <c r="V101" s="8" t="s">
        <v>14</v>
      </c>
      <c r="W101" s="8">
        <v>-1</v>
      </c>
      <c r="X101" s="8">
        <v>-1</v>
      </c>
      <c r="Y101" s="8">
        <v>-1</v>
      </c>
      <c r="Z101" s="8"/>
      <c r="AA101" s="8"/>
      <c r="AB101" s="8"/>
      <c r="AC101" s="8"/>
      <c r="AD101" s="8" t="s">
        <v>13</v>
      </c>
      <c r="AE101" s="8"/>
      <c r="AF101" s="8"/>
      <c r="AG101" s="8"/>
      <c r="AH101" s="8"/>
      <c r="AI101" s="8"/>
      <c r="AJ101" s="8"/>
      <c r="AK101" s="12">
        <v>48</v>
      </c>
    </row>
    <row r="102" spans="1:42" x14ac:dyDescent="0.2">
      <c r="A102" s="3" t="s">
        <v>86</v>
      </c>
      <c r="B102" s="3" t="s">
        <v>52</v>
      </c>
      <c r="C102" s="3" t="s">
        <v>7</v>
      </c>
      <c r="D102" s="3" t="s">
        <v>87</v>
      </c>
      <c r="E102" s="38" t="s">
        <v>21</v>
      </c>
      <c r="F102" s="3" t="s">
        <v>8</v>
      </c>
      <c r="G102" s="8">
        <v>82</v>
      </c>
      <c r="H102" s="8">
        <v>82</v>
      </c>
      <c r="I102" s="8">
        <v>12</v>
      </c>
      <c r="J102" s="8">
        <v>6</v>
      </c>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12">
        <v>49</v>
      </c>
      <c r="AM102" s="9">
        <f>+AP102/$AP$3</f>
        <v>4.4430692521234939E-4</v>
      </c>
      <c r="AN102" s="10">
        <f>+AN100+AM102</f>
        <v>0.99697422101436695</v>
      </c>
      <c r="AP102" s="5">
        <f>SUM(G102:AJ102)</f>
        <v>182</v>
      </c>
    </row>
    <row r="103" spans="1:42" x14ac:dyDescent="0.2">
      <c r="A103" s="3" t="s">
        <v>86</v>
      </c>
      <c r="B103" s="3" t="s">
        <v>52</v>
      </c>
      <c r="C103" s="3" t="s">
        <v>7</v>
      </c>
      <c r="D103" s="3" t="s">
        <v>87</v>
      </c>
      <c r="E103" s="38" t="s">
        <v>21</v>
      </c>
      <c r="F103" s="3" t="s">
        <v>9</v>
      </c>
      <c r="G103" s="8">
        <v>-1</v>
      </c>
      <c r="H103" s="8">
        <v>-1</v>
      </c>
      <c r="I103" s="8">
        <v>-1</v>
      </c>
      <c r="J103" s="8">
        <v>-1</v>
      </c>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12">
        <v>49</v>
      </c>
    </row>
    <row r="104" spans="1:42" x14ac:dyDescent="0.2">
      <c r="A104" s="3" t="s">
        <v>86</v>
      </c>
      <c r="B104" s="3" t="s">
        <v>52</v>
      </c>
      <c r="C104" s="3" t="s">
        <v>7</v>
      </c>
      <c r="D104" s="3" t="s">
        <v>139</v>
      </c>
      <c r="E104" s="38" t="s">
        <v>21</v>
      </c>
      <c r="F104" s="3" t="s">
        <v>8</v>
      </c>
      <c r="G104" s="8"/>
      <c r="H104" s="8"/>
      <c r="I104" s="8"/>
      <c r="J104" s="8">
        <v>1</v>
      </c>
      <c r="K104" s="8"/>
      <c r="L104" s="8"/>
      <c r="M104" s="8"/>
      <c r="N104" s="8">
        <v>11.724</v>
      </c>
      <c r="O104" s="8">
        <v>8.6999999999999993</v>
      </c>
      <c r="P104" s="8">
        <v>1</v>
      </c>
      <c r="Q104" s="8">
        <v>24.5</v>
      </c>
      <c r="R104" s="8">
        <v>29.151</v>
      </c>
      <c r="S104" s="8">
        <v>17.646999999999998</v>
      </c>
      <c r="T104" s="8"/>
      <c r="U104" s="8">
        <v>7.4219999999999997</v>
      </c>
      <c r="V104" s="8"/>
      <c r="W104" s="8">
        <v>5.5810000000000004</v>
      </c>
      <c r="X104" s="8">
        <v>1.68</v>
      </c>
      <c r="Y104" s="8">
        <v>7.0469999999999997</v>
      </c>
      <c r="Z104" s="8"/>
      <c r="AA104" s="8">
        <v>63.994</v>
      </c>
      <c r="AB104" s="8"/>
      <c r="AC104" s="8"/>
      <c r="AD104" s="8"/>
      <c r="AE104" s="8"/>
      <c r="AF104" s="8"/>
      <c r="AG104" s="8"/>
      <c r="AH104" s="8"/>
      <c r="AI104" s="8"/>
      <c r="AJ104" s="8"/>
      <c r="AK104" s="12">
        <v>50</v>
      </c>
      <c r="AM104" s="9">
        <f>+AP104/$AP$3</f>
        <v>4.3807198077832558E-4</v>
      </c>
      <c r="AN104" s="10">
        <f>+AN102+AM104</f>
        <v>0.99741229299514522</v>
      </c>
      <c r="AP104" s="5">
        <f>SUM(G104:AJ104)</f>
        <v>179.44600000000003</v>
      </c>
    </row>
    <row r="105" spans="1:42" x14ac:dyDescent="0.2">
      <c r="A105" s="3" t="s">
        <v>86</v>
      </c>
      <c r="B105" s="3" t="s">
        <v>52</v>
      </c>
      <c r="C105" s="3" t="s">
        <v>7</v>
      </c>
      <c r="D105" s="3" t="s">
        <v>139</v>
      </c>
      <c r="E105" s="38" t="s">
        <v>21</v>
      </c>
      <c r="F105" s="3" t="s">
        <v>9</v>
      </c>
      <c r="G105" s="8" t="s">
        <v>13</v>
      </c>
      <c r="H105" s="8" t="s">
        <v>13</v>
      </c>
      <c r="I105" s="8" t="s">
        <v>13</v>
      </c>
      <c r="J105" s="8" t="s">
        <v>13</v>
      </c>
      <c r="K105" s="8" t="s">
        <v>13</v>
      </c>
      <c r="L105" s="8" t="s">
        <v>13</v>
      </c>
      <c r="M105" s="8"/>
      <c r="N105" s="8" t="s">
        <v>13</v>
      </c>
      <c r="O105" s="8" t="s">
        <v>13</v>
      </c>
      <c r="P105" s="8" t="s">
        <v>13</v>
      </c>
      <c r="Q105" s="8">
        <v>-1</v>
      </c>
      <c r="R105" s="8">
        <v>-1</v>
      </c>
      <c r="S105" s="8">
        <v>-1</v>
      </c>
      <c r="T105" s="8"/>
      <c r="U105" s="8" t="s">
        <v>13</v>
      </c>
      <c r="V105" s="8" t="s">
        <v>13</v>
      </c>
      <c r="W105" s="8">
        <v>-1</v>
      </c>
      <c r="X105" s="8">
        <v>-1</v>
      </c>
      <c r="Y105" s="8">
        <v>-1</v>
      </c>
      <c r="Z105" s="8"/>
      <c r="AA105" s="8">
        <v>-1</v>
      </c>
      <c r="AB105" s="8"/>
      <c r="AC105" s="8"/>
      <c r="AD105" s="8" t="s">
        <v>13</v>
      </c>
      <c r="AE105" s="8"/>
      <c r="AF105" s="8"/>
      <c r="AG105" s="8"/>
      <c r="AH105" s="8"/>
      <c r="AI105" s="8"/>
      <c r="AJ105" s="8"/>
      <c r="AK105" s="12">
        <v>50</v>
      </c>
    </row>
    <row r="106" spans="1:42" x14ac:dyDescent="0.2">
      <c r="A106" s="3" t="s">
        <v>86</v>
      </c>
      <c r="B106" s="3" t="s">
        <v>52</v>
      </c>
      <c r="C106" s="3" t="s">
        <v>17</v>
      </c>
      <c r="D106" s="3" t="s">
        <v>57</v>
      </c>
      <c r="E106" s="38" t="s">
        <v>33</v>
      </c>
      <c r="F106" s="3" t="s">
        <v>8</v>
      </c>
      <c r="G106" s="8"/>
      <c r="H106" s="8"/>
      <c r="I106" s="8"/>
      <c r="J106" s="8"/>
      <c r="K106" s="8"/>
      <c r="L106" s="8"/>
      <c r="M106" s="8">
        <v>36</v>
      </c>
      <c r="N106" s="8">
        <v>48</v>
      </c>
      <c r="O106" s="8"/>
      <c r="P106" s="8">
        <v>43</v>
      </c>
      <c r="Q106" s="8"/>
      <c r="R106" s="8"/>
      <c r="S106" s="8"/>
      <c r="T106" s="8"/>
      <c r="U106" s="8"/>
      <c r="V106" s="8"/>
      <c r="W106" s="8"/>
      <c r="X106" s="8"/>
      <c r="Y106" s="8"/>
      <c r="Z106" s="8"/>
      <c r="AA106" s="8"/>
      <c r="AB106" s="8"/>
      <c r="AC106" s="8"/>
      <c r="AD106" s="8"/>
      <c r="AE106" s="8"/>
      <c r="AF106" s="8"/>
      <c r="AG106" s="8"/>
      <c r="AH106" s="8"/>
      <c r="AI106" s="8"/>
      <c r="AJ106" s="8"/>
      <c r="AK106" s="12">
        <v>51</v>
      </c>
      <c r="AM106" s="9">
        <f>+AP106/$AP$3</f>
        <v>3.1003834891191412E-4</v>
      </c>
      <c r="AN106" s="10">
        <f>+AN104+AM106</f>
        <v>0.99772233134405719</v>
      </c>
      <c r="AP106" s="5">
        <f>SUM(G106:AJ106)</f>
        <v>127</v>
      </c>
    </row>
    <row r="107" spans="1:42" x14ac:dyDescent="0.2">
      <c r="A107" s="3" t="s">
        <v>86</v>
      </c>
      <c r="B107" s="3" t="s">
        <v>52</v>
      </c>
      <c r="C107" s="3" t="s">
        <v>17</v>
      </c>
      <c r="D107" s="3" t="s">
        <v>57</v>
      </c>
      <c r="E107" s="38" t="s">
        <v>33</v>
      </c>
      <c r="F107" s="3" t="s">
        <v>9</v>
      </c>
      <c r="G107" s="8"/>
      <c r="H107" s="8"/>
      <c r="I107" s="8"/>
      <c r="J107" s="8"/>
      <c r="K107" s="8"/>
      <c r="L107" s="8"/>
      <c r="M107" s="8">
        <v>-1</v>
      </c>
      <c r="N107" s="8">
        <v>-1</v>
      </c>
      <c r="O107" s="8"/>
      <c r="P107" s="8">
        <v>-1</v>
      </c>
      <c r="Q107" s="8"/>
      <c r="R107" s="8"/>
      <c r="S107" s="8"/>
      <c r="T107" s="8"/>
      <c r="U107" s="8"/>
      <c r="V107" s="8"/>
      <c r="W107" s="8"/>
      <c r="X107" s="8"/>
      <c r="Y107" s="8"/>
      <c r="Z107" s="8"/>
      <c r="AA107" s="8"/>
      <c r="AB107" s="8"/>
      <c r="AC107" s="8"/>
      <c r="AD107" s="8"/>
      <c r="AE107" s="8"/>
      <c r="AF107" s="8"/>
      <c r="AG107" s="8"/>
      <c r="AH107" s="8"/>
      <c r="AI107" s="8"/>
      <c r="AJ107" s="8"/>
      <c r="AK107" s="12">
        <v>51</v>
      </c>
    </row>
    <row r="108" spans="1:42" x14ac:dyDescent="0.2">
      <c r="A108" s="3" t="s">
        <v>86</v>
      </c>
      <c r="B108" s="3" t="s">
        <v>52</v>
      </c>
      <c r="C108" s="3" t="s">
        <v>7</v>
      </c>
      <c r="D108" s="3" t="s">
        <v>137</v>
      </c>
      <c r="E108" s="38" t="s">
        <v>16</v>
      </c>
      <c r="F108" s="3" t="s">
        <v>8</v>
      </c>
      <c r="G108" s="8"/>
      <c r="H108" s="8"/>
      <c r="I108" s="8"/>
      <c r="J108" s="8"/>
      <c r="K108" s="8">
        <v>24.42</v>
      </c>
      <c r="L108" s="8"/>
      <c r="M108" s="8"/>
      <c r="N108" s="8"/>
      <c r="O108" s="8">
        <v>18.756</v>
      </c>
      <c r="P108" s="8">
        <v>5.1740000000000004</v>
      </c>
      <c r="Q108" s="8">
        <v>1.0880000000000001</v>
      </c>
      <c r="R108" s="8"/>
      <c r="S108" s="8"/>
      <c r="T108" s="8">
        <v>5.87</v>
      </c>
      <c r="U108" s="8">
        <v>26.419</v>
      </c>
      <c r="V108" s="8">
        <v>21.786000000000001</v>
      </c>
      <c r="W108" s="8">
        <v>0.42499999999999999</v>
      </c>
      <c r="X108" s="8"/>
      <c r="Y108" s="8"/>
      <c r="Z108" s="8">
        <v>5.1779999999999999</v>
      </c>
      <c r="AA108" s="8"/>
      <c r="AB108" s="8">
        <v>2.8260000000000001</v>
      </c>
      <c r="AC108" s="8"/>
      <c r="AD108" s="8"/>
      <c r="AE108" s="8"/>
      <c r="AF108" s="8"/>
      <c r="AG108" s="8"/>
      <c r="AH108" s="8"/>
      <c r="AI108" s="8"/>
      <c r="AJ108" s="8">
        <v>4.9349999999999996</v>
      </c>
      <c r="AK108" s="12">
        <v>52</v>
      </c>
      <c r="AM108" s="9">
        <f>+AP108/$AP$3</f>
        <v>2.8532560713210854E-4</v>
      </c>
      <c r="AN108" s="10">
        <f>+AN106+AM108</f>
        <v>0.99800765695118931</v>
      </c>
      <c r="AP108" s="5">
        <f>SUM(G108:AJ108)</f>
        <v>116.877</v>
      </c>
    </row>
    <row r="109" spans="1:42" x14ac:dyDescent="0.2">
      <c r="A109" s="3" t="s">
        <v>86</v>
      </c>
      <c r="B109" s="3" t="s">
        <v>52</v>
      </c>
      <c r="C109" s="3" t="s">
        <v>7</v>
      </c>
      <c r="D109" s="3" t="s">
        <v>137</v>
      </c>
      <c r="E109" s="38" t="s">
        <v>16</v>
      </c>
      <c r="F109" s="3" t="s">
        <v>9</v>
      </c>
      <c r="G109" s="8"/>
      <c r="H109" s="8"/>
      <c r="I109" s="8"/>
      <c r="J109" s="8"/>
      <c r="K109" s="8" t="s">
        <v>13</v>
      </c>
      <c r="L109" s="8"/>
      <c r="M109" s="8"/>
      <c r="N109" s="8" t="s">
        <v>12</v>
      </c>
      <c r="O109" s="8" t="s">
        <v>14</v>
      </c>
      <c r="P109" s="8" t="s">
        <v>49</v>
      </c>
      <c r="Q109" s="8" t="s">
        <v>49</v>
      </c>
      <c r="R109" s="8" t="s">
        <v>12</v>
      </c>
      <c r="S109" s="8" t="s">
        <v>12</v>
      </c>
      <c r="T109" s="8" t="s">
        <v>49</v>
      </c>
      <c r="U109" s="8" t="s">
        <v>49</v>
      </c>
      <c r="V109" s="8" t="s">
        <v>49</v>
      </c>
      <c r="W109" s="8" t="s">
        <v>49</v>
      </c>
      <c r="X109" s="8" t="s">
        <v>12</v>
      </c>
      <c r="Y109" s="8" t="s">
        <v>12</v>
      </c>
      <c r="Z109" s="8" t="s">
        <v>49</v>
      </c>
      <c r="AA109" s="8" t="s">
        <v>12</v>
      </c>
      <c r="AB109" s="8" t="s">
        <v>49</v>
      </c>
      <c r="AC109" s="8" t="s">
        <v>12</v>
      </c>
      <c r="AD109" s="8" t="s">
        <v>12</v>
      </c>
      <c r="AE109" s="8" t="s">
        <v>12</v>
      </c>
      <c r="AF109" s="8" t="s">
        <v>12</v>
      </c>
      <c r="AG109" s="8" t="s">
        <v>12</v>
      </c>
      <c r="AH109" s="8" t="s">
        <v>12</v>
      </c>
      <c r="AI109" s="8"/>
      <c r="AJ109" s="8" t="s">
        <v>12</v>
      </c>
      <c r="AK109" s="12">
        <v>52</v>
      </c>
    </row>
    <row r="110" spans="1:42" x14ac:dyDescent="0.2">
      <c r="A110" s="3" t="s">
        <v>86</v>
      </c>
      <c r="B110" s="3" t="s">
        <v>52</v>
      </c>
      <c r="C110" s="3" t="s">
        <v>7</v>
      </c>
      <c r="D110" s="3" t="s">
        <v>53</v>
      </c>
      <c r="E110" s="38" t="s">
        <v>22</v>
      </c>
      <c r="F110" s="3" t="s">
        <v>8</v>
      </c>
      <c r="G110" s="8"/>
      <c r="H110" s="8">
        <v>0.47</v>
      </c>
      <c r="I110" s="8"/>
      <c r="J110" s="8"/>
      <c r="K110" s="8"/>
      <c r="L110" s="8"/>
      <c r="M110" s="8"/>
      <c r="N110" s="8">
        <v>0.17</v>
      </c>
      <c r="O110" s="8">
        <v>0.38</v>
      </c>
      <c r="P110" s="8"/>
      <c r="Q110" s="8"/>
      <c r="R110" s="8">
        <v>5.83</v>
      </c>
      <c r="S110" s="8">
        <v>22.09</v>
      </c>
      <c r="T110" s="8">
        <v>0.64</v>
      </c>
      <c r="U110" s="8">
        <v>0.14000000000000001</v>
      </c>
      <c r="V110" s="8">
        <v>2.89</v>
      </c>
      <c r="W110" s="8">
        <v>6.71</v>
      </c>
      <c r="X110" s="8">
        <v>40</v>
      </c>
      <c r="Y110" s="8">
        <v>0.31</v>
      </c>
      <c r="Z110" s="8">
        <v>3.77</v>
      </c>
      <c r="AA110" s="8"/>
      <c r="AB110" s="8"/>
      <c r="AC110" s="8"/>
      <c r="AD110" s="8"/>
      <c r="AE110" s="8"/>
      <c r="AF110" s="8"/>
      <c r="AG110" s="8"/>
      <c r="AH110" s="8"/>
      <c r="AI110" s="8"/>
      <c r="AJ110" s="8"/>
      <c r="AK110" s="12">
        <v>53</v>
      </c>
      <c r="AM110" s="9">
        <f>+AP110/$AP$3</f>
        <v>2.0359998660829634E-4</v>
      </c>
      <c r="AN110" s="10">
        <f>+AN108+AM110</f>
        <v>0.99821125693779766</v>
      </c>
      <c r="AP110" s="5">
        <f>SUM(G110:AJ110)</f>
        <v>83.399999999999991</v>
      </c>
    </row>
    <row r="111" spans="1:42" x14ac:dyDescent="0.2">
      <c r="A111" s="3" t="s">
        <v>86</v>
      </c>
      <c r="B111" s="3" t="s">
        <v>52</v>
      </c>
      <c r="C111" s="3" t="s">
        <v>7</v>
      </c>
      <c r="D111" s="3" t="s">
        <v>53</v>
      </c>
      <c r="E111" s="38" t="s">
        <v>22</v>
      </c>
      <c r="F111" s="3" t="s">
        <v>9</v>
      </c>
      <c r="G111" s="8"/>
      <c r="H111" s="8" t="s">
        <v>13</v>
      </c>
      <c r="I111" s="8"/>
      <c r="J111" s="8"/>
      <c r="K111" s="8" t="s">
        <v>13</v>
      </c>
      <c r="L111" s="8"/>
      <c r="M111" s="8"/>
      <c r="N111" s="8" t="s">
        <v>13</v>
      </c>
      <c r="O111" s="8" t="s">
        <v>13</v>
      </c>
      <c r="P111" s="8" t="s">
        <v>13</v>
      </c>
      <c r="Q111" s="8"/>
      <c r="R111" s="8" t="s">
        <v>14</v>
      </c>
      <c r="S111" s="8" t="s">
        <v>14</v>
      </c>
      <c r="T111" s="8" t="s">
        <v>13</v>
      </c>
      <c r="U111" s="8" t="s">
        <v>13</v>
      </c>
      <c r="V111" s="8" t="s">
        <v>14</v>
      </c>
      <c r="W111" s="8" t="s">
        <v>14</v>
      </c>
      <c r="X111" s="8">
        <v>-1</v>
      </c>
      <c r="Y111" s="8" t="s">
        <v>14</v>
      </c>
      <c r="Z111" s="8" t="s">
        <v>14</v>
      </c>
      <c r="AA111" s="8"/>
      <c r="AB111" s="8"/>
      <c r="AC111" s="8"/>
      <c r="AD111" s="8"/>
      <c r="AE111" s="8"/>
      <c r="AF111" s="8"/>
      <c r="AG111" s="8"/>
      <c r="AH111" s="8"/>
      <c r="AI111" s="8"/>
      <c r="AJ111" s="8"/>
      <c r="AK111" s="12">
        <v>53</v>
      </c>
    </row>
    <row r="112" spans="1:42" x14ac:dyDescent="0.2">
      <c r="A112" s="3" t="s">
        <v>86</v>
      </c>
      <c r="B112" s="3" t="s">
        <v>52</v>
      </c>
      <c r="C112" s="3" t="s">
        <v>7</v>
      </c>
      <c r="D112" s="3" t="s">
        <v>23</v>
      </c>
      <c r="E112" s="38" t="s">
        <v>27</v>
      </c>
      <c r="F112" s="3" t="s">
        <v>8</v>
      </c>
      <c r="G112" s="8"/>
      <c r="H112" s="8"/>
      <c r="I112" s="8"/>
      <c r="J112" s="8"/>
      <c r="K112" s="8"/>
      <c r="L112" s="8"/>
      <c r="M112" s="8"/>
      <c r="N112" s="8"/>
      <c r="O112" s="8"/>
      <c r="P112" s="8"/>
      <c r="Q112" s="8"/>
      <c r="R112" s="8"/>
      <c r="S112" s="8"/>
      <c r="T112" s="8">
        <v>3.7</v>
      </c>
      <c r="U112" s="8"/>
      <c r="V112" s="8"/>
      <c r="W112" s="8">
        <v>0.02</v>
      </c>
      <c r="X112" s="8"/>
      <c r="Y112" s="8">
        <v>0.105</v>
      </c>
      <c r="Z112" s="8">
        <v>0.92400000000000004</v>
      </c>
      <c r="AA112" s="8">
        <v>2.3140000000000001</v>
      </c>
      <c r="AB112" s="8">
        <v>0.621</v>
      </c>
      <c r="AC112" s="8">
        <v>1.3</v>
      </c>
      <c r="AD112" s="8"/>
      <c r="AE112" s="8"/>
      <c r="AF112" s="8">
        <v>4.97</v>
      </c>
      <c r="AG112" s="8">
        <v>19.41</v>
      </c>
      <c r="AH112" s="8">
        <v>15.242000000000001</v>
      </c>
      <c r="AI112" s="8">
        <v>1.919</v>
      </c>
      <c r="AJ112" s="8">
        <v>24</v>
      </c>
      <c r="AK112" s="12">
        <v>54</v>
      </c>
      <c r="AM112" s="9">
        <f>+AP112/$AP$3</f>
        <v>1.8193392088708979E-4</v>
      </c>
      <c r="AN112" s="10">
        <f>+AN110+AM112</f>
        <v>0.99839319085868472</v>
      </c>
      <c r="AP112" s="5">
        <f>SUM(G112:AJ112)</f>
        <v>74.525000000000006</v>
      </c>
    </row>
    <row r="113" spans="1:42" x14ac:dyDescent="0.2">
      <c r="A113" s="3" t="s">
        <v>86</v>
      </c>
      <c r="B113" s="3" t="s">
        <v>52</v>
      </c>
      <c r="C113" s="3" t="s">
        <v>7</v>
      </c>
      <c r="D113" s="3" t="s">
        <v>23</v>
      </c>
      <c r="E113" s="38" t="s">
        <v>27</v>
      </c>
      <c r="F113" s="3" t="s">
        <v>9</v>
      </c>
      <c r="G113" s="8"/>
      <c r="H113" s="8"/>
      <c r="I113" s="8"/>
      <c r="J113" s="8"/>
      <c r="K113" s="8"/>
      <c r="L113" s="8"/>
      <c r="M113" s="8"/>
      <c r="N113" s="8"/>
      <c r="O113" s="8"/>
      <c r="P113" s="8"/>
      <c r="Q113" s="8"/>
      <c r="R113" s="8"/>
      <c r="S113" s="8"/>
      <c r="T113" s="8">
        <v>-1</v>
      </c>
      <c r="U113" s="8"/>
      <c r="V113" s="8"/>
      <c r="W113" s="8">
        <v>-1</v>
      </c>
      <c r="X113" s="8"/>
      <c r="Y113" s="8">
        <v>-1</v>
      </c>
      <c r="Z113" s="8">
        <v>-1</v>
      </c>
      <c r="AA113" s="8">
        <v>-1</v>
      </c>
      <c r="AB113" s="8">
        <v>-1</v>
      </c>
      <c r="AC113" s="8">
        <v>-1</v>
      </c>
      <c r="AD113" s="8"/>
      <c r="AE113" s="8"/>
      <c r="AF113" s="8">
        <v>-1</v>
      </c>
      <c r="AG113" s="8">
        <v>-1</v>
      </c>
      <c r="AH113" s="8" t="s">
        <v>13</v>
      </c>
      <c r="AI113" s="8">
        <v>-1</v>
      </c>
      <c r="AJ113" s="8">
        <v>-1</v>
      </c>
      <c r="AK113" s="12">
        <v>54</v>
      </c>
    </row>
    <row r="114" spans="1:42" x14ac:dyDescent="0.2">
      <c r="A114" s="3" t="s">
        <v>86</v>
      </c>
      <c r="B114" s="3" t="s">
        <v>52</v>
      </c>
      <c r="C114" s="3" t="s">
        <v>7</v>
      </c>
      <c r="D114" s="3" t="s">
        <v>146</v>
      </c>
      <c r="E114" s="38" t="s">
        <v>16</v>
      </c>
      <c r="F114" s="3" t="s">
        <v>8</v>
      </c>
      <c r="G114" s="8"/>
      <c r="H114" s="8"/>
      <c r="I114" s="8"/>
      <c r="J114" s="8"/>
      <c r="K114" s="8">
        <v>1</v>
      </c>
      <c r="L114" s="8">
        <v>31</v>
      </c>
      <c r="M114" s="8">
        <v>5</v>
      </c>
      <c r="N114" s="8">
        <v>8.6</v>
      </c>
      <c r="O114" s="8">
        <v>27.8</v>
      </c>
      <c r="P114" s="8"/>
      <c r="Q114" s="8"/>
      <c r="R114" s="8"/>
      <c r="S114" s="8"/>
      <c r="T114" s="8"/>
      <c r="U114" s="8"/>
      <c r="V114" s="8"/>
      <c r="W114" s="8"/>
      <c r="X114" s="8"/>
      <c r="Y114" s="8"/>
      <c r="Z114" s="8"/>
      <c r="AA114" s="8"/>
      <c r="AB114" s="8"/>
      <c r="AC114" s="8"/>
      <c r="AD114" s="8"/>
      <c r="AE114" s="8"/>
      <c r="AF114" s="8"/>
      <c r="AG114" s="8"/>
      <c r="AH114" s="8"/>
      <c r="AI114" s="8"/>
      <c r="AJ114" s="8"/>
      <c r="AK114" s="12">
        <v>55</v>
      </c>
      <c r="AM114" s="9">
        <f>+AP114/$AP$3</f>
        <v>1.7918751819003543E-4</v>
      </c>
      <c r="AN114" s="10">
        <f>+AN112+AM114</f>
        <v>0.99857237837687474</v>
      </c>
      <c r="AP114" s="5">
        <f>SUM(G114:AJ114)</f>
        <v>73.400000000000006</v>
      </c>
    </row>
    <row r="115" spans="1:42" x14ac:dyDescent="0.2">
      <c r="A115" s="3" t="s">
        <v>86</v>
      </c>
      <c r="B115" s="3" t="s">
        <v>52</v>
      </c>
      <c r="C115" s="3" t="s">
        <v>7</v>
      </c>
      <c r="D115" s="3" t="s">
        <v>146</v>
      </c>
      <c r="E115" s="38" t="s">
        <v>16</v>
      </c>
      <c r="F115" s="3" t="s">
        <v>9</v>
      </c>
      <c r="G115" s="8"/>
      <c r="H115" s="8" t="s">
        <v>13</v>
      </c>
      <c r="I115" s="8" t="s">
        <v>13</v>
      </c>
      <c r="J115" s="8"/>
      <c r="K115" s="8" t="s">
        <v>13</v>
      </c>
      <c r="L115" s="8" t="s">
        <v>13</v>
      </c>
      <c r="M115" s="8" t="s">
        <v>13</v>
      </c>
      <c r="N115" s="8" t="s">
        <v>13</v>
      </c>
      <c r="O115" s="8" t="s">
        <v>13</v>
      </c>
      <c r="P115" s="8"/>
      <c r="Q115" s="8"/>
      <c r="R115" s="8"/>
      <c r="S115" s="8"/>
      <c r="T115" s="8"/>
      <c r="U115" s="8"/>
      <c r="V115" s="8"/>
      <c r="W115" s="8"/>
      <c r="X115" s="8"/>
      <c r="Y115" s="8"/>
      <c r="Z115" s="8"/>
      <c r="AA115" s="8"/>
      <c r="AB115" s="8"/>
      <c r="AC115" s="8"/>
      <c r="AD115" s="8"/>
      <c r="AE115" s="8"/>
      <c r="AF115" s="8"/>
      <c r="AG115" s="8"/>
      <c r="AH115" s="8"/>
      <c r="AI115" s="8"/>
      <c r="AJ115" s="8"/>
      <c r="AK115" s="12">
        <v>55</v>
      </c>
    </row>
    <row r="116" spans="1:42" x14ac:dyDescent="0.2">
      <c r="A116" s="3" t="s">
        <v>86</v>
      </c>
      <c r="B116" s="3" t="s">
        <v>52</v>
      </c>
      <c r="C116" s="3" t="s">
        <v>7</v>
      </c>
      <c r="D116" s="3" t="s">
        <v>24</v>
      </c>
      <c r="E116" s="38" t="s">
        <v>16</v>
      </c>
      <c r="F116" s="3" t="s">
        <v>8</v>
      </c>
      <c r="G116" s="8"/>
      <c r="H116" s="8"/>
      <c r="I116" s="8"/>
      <c r="J116" s="8"/>
      <c r="K116" s="8"/>
      <c r="L116" s="8"/>
      <c r="M116" s="8"/>
      <c r="N116" s="8">
        <v>11.85</v>
      </c>
      <c r="O116" s="8">
        <v>17.350000000000001</v>
      </c>
      <c r="P116" s="8">
        <v>2.9</v>
      </c>
      <c r="Q116" s="8">
        <v>2.33</v>
      </c>
      <c r="R116" s="8">
        <v>22.94</v>
      </c>
      <c r="S116" s="8"/>
      <c r="T116" s="8"/>
      <c r="U116" s="8"/>
      <c r="V116" s="8"/>
      <c r="W116" s="8"/>
      <c r="X116" s="8"/>
      <c r="Y116" s="8"/>
      <c r="Z116" s="8"/>
      <c r="AA116" s="8"/>
      <c r="AB116" s="8"/>
      <c r="AC116" s="8"/>
      <c r="AD116" s="8"/>
      <c r="AE116" s="8"/>
      <c r="AF116" s="8"/>
      <c r="AG116" s="8"/>
      <c r="AH116" s="8"/>
      <c r="AI116" s="8"/>
      <c r="AJ116" s="8"/>
      <c r="AK116" s="12">
        <v>56</v>
      </c>
      <c r="AM116" s="9">
        <f>+AP116/$AP$3</f>
        <v>1.4005433131556312E-4</v>
      </c>
      <c r="AN116" s="10">
        <f>+AN114+AM116</f>
        <v>0.99871243270819032</v>
      </c>
      <c r="AP116" s="5">
        <f>SUM(G116:AJ116)</f>
        <v>57.370000000000005</v>
      </c>
    </row>
    <row r="117" spans="1:42" x14ac:dyDescent="0.2">
      <c r="A117" s="3" t="s">
        <v>86</v>
      </c>
      <c r="B117" s="3" t="s">
        <v>52</v>
      </c>
      <c r="C117" s="3" t="s">
        <v>7</v>
      </c>
      <c r="D117" s="3" t="s">
        <v>24</v>
      </c>
      <c r="E117" s="38" t="s">
        <v>16</v>
      </c>
      <c r="F117" s="3" t="s">
        <v>9</v>
      </c>
      <c r="G117" s="8"/>
      <c r="H117" s="8"/>
      <c r="I117" s="8"/>
      <c r="J117" s="8"/>
      <c r="K117" s="8"/>
      <c r="L117" s="8"/>
      <c r="M117" s="8"/>
      <c r="N117" s="8" t="s">
        <v>13</v>
      </c>
      <c r="O117" s="8" t="s">
        <v>13</v>
      </c>
      <c r="P117" s="8" t="s">
        <v>14</v>
      </c>
      <c r="Q117" s="8" t="s">
        <v>14</v>
      </c>
      <c r="R117" s="8" t="s">
        <v>14</v>
      </c>
      <c r="S117" s="8"/>
      <c r="T117" s="8"/>
      <c r="U117" s="8"/>
      <c r="V117" s="8"/>
      <c r="W117" s="8"/>
      <c r="X117" s="8"/>
      <c r="Y117" s="8"/>
      <c r="Z117" s="8"/>
      <c r="AA117" s="8"/>
      <c r="AB117" s="8"/>
      <c r="AC117" s="8"/>
      <c r="AD117" s="8"/>
      <c r="AE117" s="8"/>
      <c r="AF117" s="8"/>
      <c r="AG117" s="8"/>
      <c r="AH117" s="8"/>
      <c r="AI117" s="8"/>
      <c r="AJ117" s="8"/>
      <c r="AK117" s="12">
        <v>56</v>
      </c>
    </row>
    <row r="118" spans="1:42" x14ac:dyDescent="0.2">
      <c r="A118" s="3" t="s">
        <v>86</v>
      </c>
      <c r="B118" s="3" t="s">
        <v>52</v>
      </c>
      <c r="C118" s="3" t="s">
        <v>7</v>
      </c>
      <c r="D118" s="3" t="s">
        <v>53</v>
      </c>
      <c r="E118" s="38" t="s">
        <v>25</v>
      </c>
      <c r="F118" s="3" t="s">
        <v>8</v>
      </c>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v>55.497</v>
      </c>
      <c r="AJ118" s="8"/>
      <c r="AK118" s="12">
        <v>57</v>
      </c>
      <c r="AM118" s="9">
        <f>+AP118/$AP$3</f>
        <v>1.3548187598082283E-4</v>
      </c>
      <c r="AN118" s="10">
        <f>+AN116+AM118</f>
        <v>0.9988479145841711</v>
      </c>
      <c r="AP118" s="5">
        <f>SUM(G118:AJ118)</f>
        <v>55.497</v>
      </c>
    </row>
    <row r="119" spans="1:42" x14ac:dyDescent="0.2">
      <c r="A119" s="3" t="s">
        <v>86</v>
      </c>
      <c r="B119" s="3" t="s">
        <v>52</v>
      </c>
      <c r="C119" s="3" t="s">
        <v>7</v>
      </c>
      <c r="D119" s="3" t="s">
        <v>53</v>
      </c>
      <c r="E119" s="38" t="s">
        <v>25</v>
      </c>
      <c r="F119" s="3" t="s">
        <v>9</v>
      </c>
      <c r="G119" s="8"/>
      <c r="H119" s="8"/>
      <c r="I119" s="8"/>
      <c r="J119" s="8"/>
      <c r="K119" s="8"/>
      <c r="L119" s="8"/>
      <c r="M119" s="8"/>
      <c r="N119" s="8"/>
      <c r="O119" s="8"/>
      <c r="P119" s="8"/>
      <c r="Q119" s="8"/>
      <c r="R119" s="8"/>
      <c r="S119" s="8"/>
      <c r="T119" s="8"/>
      <c r="U119" s="8"/>
      <c r="V119" s="8"/>
      <c r="W119" s="8"/>
      <c r="X119" s="8"/>
      <c r="Y119" s="8"/>
      <c r="Z119" s="8" t="s">
        <v>13</v>
      </c>
      <c r="AA119" s="8"/>
      <c r="AB119" s="8"/>
      <c r="AC119" s="8"/>
      <c r="AD119" s="8"/>
      <c r="AE119" s="8"/>
      <c r="AF119" s="8"/>
      <c r="AG119" s="8"/>
      <c r="AH119" s="8"/>
      <c r="AI119" s="8">
        <v>-1</v>
      </c>
      <c r="AJ119" s="8"/>
      <c r="AK119" s="12">
        <v>57</v>
      </c>
    </row>
    <row r="120" spans="1:42" x14ac:dyDescent="0.2">
      <c r="A120" s="3" t="s">
        <v>86</v>
      </c>
      <c r="B120" s="3" t="s">
        <v>52</v>
      </c>
      <c r="C120" s="3" t="s">
        <v>7</v>
      </c>
      <c r="D120" s="3" t="s">
        <v>97</v>
      </c>
      <c r="E120" s="38" t="s">
        <v>31</v>
      </c>
      <c r="F120" s="3" t="s">
        <v>8</v>
      </c>
      <c r="G120" s="8"/>
      <c r="H120" s="8"/>
      <c r="I120" s="8"/>
      <c r="J120" s="8"/>
      <c r="K120" s="8"/>
      <c r="L120" s="8"/>
      <c r="M120" s="8"/>
      <c r="N120" s="8"/>
      <c r="O120" s="8"/>
      <c r="P120" s="8"/>
      <c r="Q120" s="8"/>
      <c r="R120" s="8"/>
      <c r="S120" s="8"/>
      <c r="T120" s="8">
        <v>0.22600000000000001</v>
      </c>
      <c r="U120" s="8">
        <v>1.6E-2</v>
      </c>
      <c r="V120" s="8"/>
      <c r="W120" s="8">
        <v>3.29</v>
      </c>
      <c r="X120" s="8"/>
      <c r="Y120" s="8">
        <v>1.607</v>
      </c>
      <c r="Z120" s="8">
        <v>7.65</v>
      </c>
      <c r="AA120" s="8"/>
      <c r="AB120" s="8"/>
      <c r="AC120" s="8">
        <v>7.173</v>
      </c>
      <c r="AD120" s="8">
        <v>5.0960000000000001</v>
      </c>
      <c r="AE120" s="8">
        <v>1.591</v>
      </c>
      <c r="AF120" s="8">
        <v>1.8540000000000001</v>
      </c>
      <c r="AG120" s="8">
        <v>0.77</v>
      </c>
      <c r="AH120" s="8">
        <v>2.0009999999999999</v>
      </c>
      <c r="AI120" s="8">
        <v>19.795999999999999</v>
      </c>
      <c r="AJ120" s="8">
        <v>3.67</v>
      </c>
      <c r="AK120" s="12">
        <v>58</v>
      </c>
      <c r="AM120" s="9">
        <f>+AP120/$AP$3</f>
        <v>1.3363385212156049E-4</v>
      </c>
      <c r="AN120" s="10">
        <f>+AN118+AM120</f>
        <v>0.99898154843629261</v>
      </c>
      <c r="AP120" s="5">
        <f>SUM(G120:AJ120)</f>
        <v>54.740000000000009</v>
      </c>
    </row>
    <row r="121" spans="1:42" x14ac:dyDescent="0.2">
      <c r="A121" s="3" t="s">
        <v>86</v>
      </c>
      <c r="B121" s="3" t="s">
        <v>52</v>
      </c>
      <c r="C121" s="3" t="s">
        <v>7</v>
      </c>
      <c r="D121" s="3" t="s">
        <v>97</v>
      </c>
      <c r="E121" s="38" t="s">
        <v>31</v>
      </c>
      <c r="F121" s="3" t="s">
        <v>9</v>
      </c>
      <c r="G121" s="8"/>
      <c r="H121" s="8"/>
      <c r="I121" s="8"/>
      <c r="J121" s="8"/>
      <c r="K121" s="8"/>
      <c r="L121" s="8"/>
      <c r="M121" s="8"/>
      <c r="N121" s="8"/>
      <c r="O121" s="8"/>
      <c r="P121" s="8"/>
      <c r="Q121" s="8"/>
      <c r="R121" s="8"/>
      <c r="S121" s="8"/>
      <c r="T121" s="8">
        <v>-1</v>
      </c>
      <c r="U121" s="8">
        <v>-1</v>
      </c>
      <c r="V121" s="8"/>
      <c r="W121" s="8">
        <v>-1</v>
      </c>
      <c r="X121" s="8"/>
      <c r="Y121" s="8">
        <v>-1</v>
      </c>
      <c r="Z121" s="8">
        <v>-1</v>
      </c>
      <c r="AA121" s="8"/>
      <c r="AB121" s="8"/>
      <c r="AC121" s="8">
        <v>-1</v>
      </c>
      <c r="AD121" s="8">
        <v>-1</v>
      </c>
      <c r="AE121" s="8">
        <v>-1</v>
      </c>
      <c r="AF121" s="8">
        <v>-1</v>
      </c>
      <c r="AG121" s="8">
        <v>-1</v>
      </c>
      <c r="AH121" s="8">
        <v>-1</v>
      </c>
      <c r="AI121" s="8">
        <v>-1</v>
      </c>
      <c r="AJ121" s="8">
        <v>-1</v>
      </c>
      <c r="AK121" s="12">
        <v>58</v>
      </c>
    </row>
    <row r="122" spans="1:42" x14ac:dyDescent="0.2">
      <c r="A122" s="3" t="s">
        <v>86</v>
      </c>
      <c r="B122" s="3" t="s">
        <v>52</v>
      </c>
      <c r="C122" s="3" t="s">
        <v>7</v>
      </c>
      <c r="D122" s="3" t="s">
        <v>10</v>
      </c>
      <c r="E122" s="38" t="s">
        <v>16</v>
      </c>
      <c r="F122" s="3" t="s">
        <v>8</v>
      </c>
      <c r="G122" s="8"/>
      <c r="H122" s="8"/>
      <c r="I122" s="8"/>
      <c r="J122" s="8"/>
      <c r="K122" s="8"/>
      <c r="L122" s="8"/>
      <c r="M122" s="8"/>
      <c r="N122" s="8"/>
      <c r="O122" s="8">
        <v>50.2</v>
      </c>
      <c r="P122" s="8"/>
      <c r="Q122" s="8"/>
      <c r="R122" s="8"/>
      <c r="S122" s="8"/>
      <c r="T122" s="8"/>
      <c r="U122" s="8">
        <v>1.8480000000000001</v>
      </c>
      <c r="V122" s="8">
        <v>0.35199999999999998</v>
      </c>
      <c r="W122" s="8"/>
      <c r="X122" s="8">
        <v>0.16300000000000001</v>
      </c>
      <c r="Y122" s="8"/>
      <c r="Z122" s="8"/>
      <c r="AA122" s="8">
        <v>0.16200000000000001</v>
      </c>
      <c r="AB122" s="8"/>
      <c r="AC122" s="8"/>
      <c r="AD122" s="8"/>
      <c r="AE122" s="8"/>
      <c r="AF122" s="8"/>
      <c r="AG122" s="8"/>
      <c r="AH122" s="8"/>
      <c r="AI122" s="8"/>
      <c r="AJ122" s="8"/>
      <c r="AK122" s="12">
        <v>59</v>
      </c>
      <c r="AM122" s="9">
        <f>+AP122/$AP$3</f>
        <v>1.2871473973528086E-4</v>
      </c>
      <c r="AN122" s="10">
        <f>+AN120+AM122</f>
        <v>0.99911026317602791</v>
      </c>
      <c r="AP122" s="5">
        <f>SUM(G122:AJ122)</f>
        <v>52.724999999999994</v>
      </c>
    </row>
    <row r="123" spans="1:42" x14ac:dyDescent="0.2">
      <c r="A123" s="3" t="s">
        <v>86</v>
      </c>
      <c r="B123" s="3" t="s">
        <v>52</v>
      </c>
      <c r="C123" s="3" t="s">
        <v>7</v>
      </c>
      <c r="D123" s="3" t="s">
        <v>10</v>
      </c>
      <c r="E123" s="38" t="s">
        <v>16</v>
      </c>
      <c r="F123" s="3" t="s">
        <v>9</v>
      </c>
      <c r="G123" s="8" t="s">
        <v>13</v>
      </c>
      <c r="H123" s="8"/>
      <c r="I123" s="8"/>
      <c r="J123" s="8" t="s">
        <v>13</v>
      </c>
      <c r="K123" s="8" t="s">
        <v>13</v>
      </c>
      <c r="L123" s="8" t="s">
        <v>13</v>
      </c>
      <c r="M123" s="8"/>
      <c r="N123" s="8" t="s">
        <v>14</v>
      </c>
      <c r="O123" s="8" t="s">
        <v>13</v>
      </c>
      <c r="P123" s="8"/>
      <c r="Q123" s="8"/>
      <c r="R123" s="8" t="s">
        <v>12</v>
      </c>
      <c r="S123" s="8"/>
      <c r="T123" s="8"/>
      <c r="U123" s="8" t="s">
        <v>13</v>
      </c>
      <c r="V123" s="8" t="s">
        <v>13</v>
      </c>
      <c r="W123" s="8"/>
      <c r="X123" s="8" t="s">
        <v>14</v>
      </c>
      <c r="Y123" s="8"/>
      <c r="Z123" s="8"/>
      <c r="AA123" s="8" t="s">
        <v>14</v>
      </c>
      <c r="AB123" s="8"/>
      <c r="AC123" s="8"/>
      <c r="AD123" s="8"/>
      <c r="AE123" s="8"/>
      <c r="AF123" s="8"/>
      <c r="AG123" s="8"/>
      <c r="AH123" s="8"/>
      <c r="AI123" s="8"/>
      <c r="AJ123" s="8"/>
      <c r="AK123" s="12">
        <v>59</v>
      </c>
    </row>
    <row r="124" spans="1:42" x14ac:dyDescent="0.2">
      <c r="A124" s="3" t="s">
        <v>86</v>
      </c>
      <c r="B124" s="3" t="s">
        <v>52</v>
      </c>
      <c r="C124" s="3" t="s">
        <v>7</v>
      </c>
      <c r="D124" s="3" t="s">
        <v>59</v>
      </c>
      <c r="E124" s="38" t="s">
        <v>11</v>
      </c>
      <c r="F124" s="3" t="s">
        <v>8</v>
      </c>
      <c r="G124" s="8"/>
      <c r="H124" s="8"/>
      <c r="I124" s="8"/>
      <c r="J124" s="8"/>
      <c r="K124" s="8"/>
      <c r="L124" s="8"/>
      <c r="M124" s="8"/>
      <c r="N124" s="8"/>
      <c r="O124" s="8"/>
      <c r="P124" s="8"/>
      <c r="Q124" s="8"/>
      <c r="R124" s="8"/>
      <c r="S124" s="8"/>
      <c r="T124" s="8"/>
      <c r="U124" s="8"/>
      <c r="V124" s="8"/>
      <c r="W124" s="8">
        <v>13.789</v>
      </c>
      <c r="X124" s="8">
        <v>4.125</v>
      </c>
      <c r="Y124" s="8">
        <v>12.846</v>
      </c>
      <c r="Z124" s="8">
        <v>8.4860000000000007</v>
      </c>
      <c r="AA124" s="8">
        <v>11.666</v>
      </c>
      <c r="AB124" s="8"/>
      <c r="AC124" s="8"/>
      <c r="AD124" s="8"/>
      <c r="AE124" s="8"/>
      <c r="AF124" s="8"/>
      <c r="AG124" s="8"/>
      <c r="AH124" s="8"/>
      <c r="AI124" s="8"/>
      <c r="AJ124" s="8"/>
      <c r="AK124" s="12">
        <v>60</v>
      </c>
      <c r="AM124" s="9">
        <f>+AP124/$AP$3</f>
        <v>1.2428875921105019E-4</v>
      </c>
      <c r="AN124" s="10">
        <f>+AN122+AM124</f>
        <v>0.99923455193523891</v>
      </c>
      <c r="AP124" s="5">
        <f>SUM(G124:AJ124)</f>
        <v>50.912000000000006</v>
      </c>
    </row>
    <row r="125" spans="1:42" x14ac:dyDescent="0.2">
      <c r="A125" s="3" t="s">
        <v>86</v>
      </c>
      <c r="B125" s="3" t="s">
        <v>52</v>
      </c>
      <c r="C125" s="3" t="s">
        <v>7</v>
      </c>
      <c r="D125" s="3" t="s">
        <v>59</v>
      </c>
      <c r="E125" s="38" t="s">
        <v>11</v>
      </c>
      <c r="F125" s="3" t="s">
        <v>9</v>
      </c>
      <c r="G125" s="8"/>
      <c r="H125" s="8"/>
      <c r="I125" s="8"/>
      <c r="J125" s="8"/>
      <c r="K125" s="8"/>
      <c r="L125" s="8"/>
      <c r="M125" s="8"/>
      <c r="N125" s="8"/>
      <c r="O125" s="8"/>
      <c r="P125" s="8"/>
      <c r="Q125" s="8"/>
      <c r="R125" s="8"/>
      <c r="S125" s="8"/>
      <c r="T125" s="8"/>
      <c r="U125" s="8"/>
      <c r="V125" s="8"/>
      <c r="W125" s="8">
        <v>-1</v>
      </c>
      <c r="X125" s="8">
        <v>-1</v>
      </c>
      <c r="Y125" s="8">
        <v>-1</v>
      </c>
      <c r="Z125" s="8">
        <v>-1</v>
      </c>
      <c r="AA125" s="8">
        <v>-1</v>
      </c>
      <c r="AB125" s="8"/>
      <c r="AC125" s="8"/>
      <c r="AD125" s="8"/>
      <c r="AE125" s="8"/>
      <c r="AF125" s="8"/>
      <c r="AG125" s="8"/>
      <c r="AH125" s="8"/>
      <c r="AI125" s="8"/>
      <c r="AJ125" s="8"/>
      <c r="AK125" s="12">
        <v>60</v>
      </c>
    </row>
    <row r="126" spans="1:42" x14ac:dyDescent="0.2">
      <c r="A126" s="3" t="s">
        <v>86</v>
      </c>
      <c r="B126" s="3" t="s">
        <v>52</v>
      </c>
      <c r="C126" s="3" t="s">
        <v>7</v>
      </c>
      <c r="D126" s="3" t="s">
        <v>146</v>
      </c>
      <c r="E126" s="38" t="s">
        <v>11</v>
      </c>
      <c r="F126" s="3" t="s">
        <v>8</v>
      </c>
      <c r="G126" s="8">
        <v>0.2</v>
      </c>
      <c r="H126" s="8">
        <v>0.11</v>
      </c>
      <c r="I126" s="8">
        <v>0.1</v>
      </c>
      <c r="J126" s="8"/>
      <c r="K126" s="8"/>
      <c r="L126" s="8"/>
      <c r="M126" s="8"/>
      <c r="N126" s="8"/>
      <c r="O126" s="8"/>
      <c r="P126" s="8">
        <v>5</v>
      </c>
      <c r="Q126" s="8">
        <v>3.5190000000000001</v>
      </c>
      <c r="R126" s="8">
        <v>6.1950000000000003</v>
      </c>
      <c r="S126" s="8">
        <v>1.5780000000000001</v>
      </c>
      <c r="T126" s="8">
        <v>2.613</v>
      </c>
      <c r="U126" s="8">
        <v>3.63</v>
      </c>
      <c r="V126" s="8">
        <v>12.897</v>
      </c>
      <c r="W126" s="8">
        <v>0.27400000000000002</v>
      </c>
      <c r="X126" s="8"/>
      <c r="Y126" s="8"/>
      <c r="Z126" s="8"/>
      <c r="AA126" s="8">
        <v>0.40899999999999997</v>
      </c>
      <c r="AB126" s="8">
        <v>0.20399999999999999</v>
      </c>
      <c r="AC126" s="8">
        <v>1.381</v>
      </c>
      <c r="AD126" s="8">
        <v>2.3319999999999999</v>
      </c>
      <c r="AE126" s="8">
        <v>3.15</v>
      </c>
      <c r="AF126" s="8">
        <v>0.879</v>
      </c>
      <c r="AG126" s="8">
        <v>3.2850000000000001</v>
      </c>
      <c r="AH126" s="8">
        <v>0.14399999999999999</v>
      </c>
      <c r="AI126" s="8">
        <v>0.94599999999999995</v>
      </c>
      <c r="AJ126" s="8">
        <v>1.044</v>
      </c>
      <c r="AK126" s="12">
        <v>61</v>
      </c>
      <c r="AM126" s="9">
        <f>+AP126/$AP$3</f>
        <v>1.2179380493870388E-4</v>
      </c>
      <c r="AN126" s="10">
        <f>+AN124+AM126</f>
        <v>0.99935634574017762</v>
      </c>
      <c r="AP126" s="5">
        <f>SUM(G126:AJ126)</f>
        <v>49.889999999999993</v>
      </c>
    </row>
    <row r="127" spans="1:42" x14ac:dyDescent="0.2">
      <c r="A127" s="3" t="s">
        <v>86</v>
      </c>
      <c r="B127" s="3" t="s">
        <v>52</v>
      </c>
      <c r="C127" s="3" t="s">
        <v>7</v>
      </c>
      <c r="D127" s="3" t="s">
        <v>146</v>
      </c>
      <c r="E127" s="38" t="s">
        <v>11</v>
      </c>
      <c r="F127" s="3" t="s">
        <v>9</v>
      </c>
      <c r="G127" s="8" t="s">
        <v>13</v>
      </c>
      <c r="H127" s="8">
        <v>-1</v>
      </c>
      <c r="I127" s="8">
        <v>-1</v>
      </c>
      <c r="J127" s="8"/>
      <c r="K127" s="8"/>
      <c r="L127" s="8"/>
      <c r="M127" s="8"/>
      <c r="N127" s="8"/>
      <c r="O127" s="8"/>
      <c r="P127" s="8" t="s">
        <v>13</v>
      </c>
      <c r="Q127" s="8" t="s">
        <v>13</v>
      </c>
      <c r="R127" s="8" t="s">
        <v>13</v>
      </c>
      <c r="S127" s="8" t="s">
        <v>13</v>
      </c>
      <c r="T127" s="8" t="s">
        <v>13</v>
      </c>
      <c r="U127" s="8" t="s">
        <v>13</v>
      </c>
      <c r="V127" s="8" t="s">
        <v>13</v>
      </c>
      <c r="W127" s="8" t="s">
        <v>13</v>
      </c>
      <c r="X127" s="8"/>
      <c r="Y127" s="8"/>
      <c r="Z127" s="8"/>
      <c r="AA127" s="8" t="s">
        <v>13</v>
      </c>
      <c r="AB127" s="8" t="s">
        <v>13</v>
      </c>
      <c r="AC127" s="8" t="s">
        <v>13</v>
      </c>
      <c r="AD127" s="8" t="s">
        <v>13</v>
      </c>
      <c r="AE127" s="8" t="s">
        <v>13</v>
      </c>
      <c r="AF127" s="8" t="s">
        <v>13</v>
      </c>
      <c r="AG127" s="8" t="s">
        <v>13</v>
      </c>
      <c r="AH127" s="8" t="s">
        <v>13</v>
      </c>
      <c r="AI127" s="8" t="s">
        <v>13</v>
      </c>
      <c r="AJ127" s="8" t="s">
        <v>13</v>
      </c>
      <c r="AK127" s="12">
        <v>61</v>
      </c>
    </row>
    <row r="128" spans="1:42" x14ac:dyDescent="0.2">
      <c r="A128" s="3" t="s">
        <v>86</v>
      </c>
      <c r="B128" s="3" t="s">
        <v>52</v>
      </c>
      <c r="C128" s="3" t="s">
        <v>93</v>
      </c>
      <c r="D128" s="3" t="s">
        <v>126</v>
      </c>
      <c r="E128" s="38" t="s">
        <v>25</v>
      </c>
      <c r="F128" s="3" t="s">
        <v>8</v>
      </c>
      <c r="G128" s="8"/>
      <c r="H128" s="8"/>
      <c r="I128" s="8"/>
      <c r="J128" s="8"/>
      <c r="K128" s="8"/>
      <c r="L128" s="8"/>
      <c r="M128" s="8"/>
      <c r="N128" s="8"/>
      <c r="O128" s="8"/>
      <c r="P128" s="8"/>
      <c r="Q128" s="8"/>
      <c r="R128" s="8"/>
      <c r="S128" s="8"/>
      <c r="T128" s="8"/>
      <c r="U128" s="8"/>
      <c r="V128" s="8"/>
      <c r="W128" s="8"/>
      <c r="X128" s="8"/>
      <c r="Y128" s="8"/>
      <c r="Z128" s="8"/>
      <c r="AA128" s="8">
        <v>4.5519999999999996</v>
      </c>
      <c r="AB128" s="8">
        <v>7.1749999999999998</v>
      </c>
      <c r="AC128" s="8">
        <v>13.692</v>
      </c>
      <c r="AD128" s="8">
        <v>8.2680000000000007</v>
      </c>
      <c r="AE128" s="8">
        <v>11.37</v>
      </c>
      <c r="AF128" s="8"/>
      <c r="AG128" s="8"/>
      <c r="AH128" s="8"/>
      <c r="AI128" s="8"/>
      <c r="AJ128" s="8"/>
      <c r="AK128" s="12">
        <v>62</v>
      </c>
      <c r="AM128" s="9">
        <f>+AP128/$AP$3</f>
        <v>1.0999525895215837E-4</v>
      </c>
      <c r="AN128" s="10">
        <f>+AN126+AM128</f>
        <v>0.99946634099912979</v>
      </c>
      <c r="AP128" s="5">
        <f>SUM(G128:AJ128)</f>
        <v>45.056999999999995</v>
      </c>
    </row>
    <row r="129" spans="1:42" x14ac:dyDescent="0.2">
      <c r="A129" s="3" t="s">
        <v>86</v>
      </c>
      <c r="B129" s="3" t="s">
        <v>52</v>
      </c>
      <c r="C129" s="3" t="s">
        <v>93</v>
      </c>
      <c r="D129" s="3" t="s">
        <v>126</v>
      </c>
      <c r="E129" s="38" t="s">
        <v>25</v>
      </c>
      <c r="F129" s="3" t="s">
        <v>9</v>
      </c>
      <c r="G129" s="8"/>
      <c r="H129" s="8"/>
      <c r="I129" s="8"/>
      <c r="J129" s="8"/>
      <c r="K129" s="8"/>
      <c r="L129" s="8"/>
      <c r="M129" s="8"/>
      <c r="N129" s="8"/>
      <c r="O129" s="8"/>
      <c r="P129" s="8"/>
      <c r="Q129" s="8"/>
      <c r="R129" s="8"/>
      <c r="S129" s="8"/>
      <c r="T129" s="8"/>
      <c r="U129" s="8"/>
      <c r="V129" s="8"/>
      <c r="W129" s="8"/>
      <c r="X129" s="8"/>
      <c r="Y129" s="8"/>
      <c r="Z129" s="8"/>
      <c r="AA129" s="8">
        <v>-1</v>
      </c>
      <c r="AB129" s="8">
        <v>-1</v>
      </c>
      <c r="AC129" s="8">
        <v>-1</v>
      </c>
      <c r="AD129" s="8">
        <v>-1</v>
      </c>
      <c r="AE129" s="8">
        <v>-1</v>
      </c>
      <c r="AF129" s="8"/>
      <c r="AG129" s="8"/>
      <c r="AH129" s="8"/>
      <c r="AI129" s="8"/>
      <c r="AJ129" s="8"/>
      <c r="AK129" s="12">
        <v>62</v>
      </c>
    </row>
    <row r="130" spans="1:42" x14ac:dyDescent="0.2">
      <c r="A130" s="3" t="s">
        <v>86</v>
      </c>
      <c r="B130" s="3" t="s">
        <v>52</v>
      </c>
      <c r="C130" s="3" t="s">
        <v>7</v>
      </c>
      <c r="D130" s="3" t="s">
        <v>154</v>
      </c>
      <c r="E130" s="38" t="s">
        <v>33</v>
      </c>
      <c r="F130" s="3" t="s">
        <v>8</v>
      </c>
      <c r="G130" s="8"/>
      <c r="H130" s="8"/>
      <c r="I130" s="8"/>
      <c r="J130" s="8"/>
      <c r="K130" s="8"/>
      <c r="L130" s="8"/>
      <c r="M130" s="8"/>
      <c r="N130" s="8"/>
      <c r="O130" s="8"/>
      <c r="P130" s="8"/>
      <c r="Q130" s="8"/>
      <c r="R130" s="8"/>
      <c r="S130" s="8"/>
      <c r="T130" s="8"/>
      <c r="U130" s="8"/>
      <c r="V130" s="8"/>
      <c r="W130" s="8">
        <v>5.83</v>
      </c>
      <c r="X130" s="8">
        <v>0.152</v>
      </c>
      <c r="Y130" s="8">
        <v>25.805</v>
      </c>
      <c r="Z130" s="8"/>
      <c r="AA130" s="8"/>
      <c r="AB130" s="8"/>
      <c r="AC130" s="8"/>
      <c r="AD130" s="8"/>
      <c r="AE130" s="8"/>
      <c r="AF130" s="8"/>
      <c r="AG130" s="8"/>
      <c r="AH130" s="8"/>
      <c r="AI130" s="8"/>
      <c r="AJ130" s="8"/>
      <c r="AK130" s="12">
        <v>63</v>
      </c>
      <c r="AM130" s="9">
        <f>+AP130/$AP$3</f>
        <v>7.7599913361126098E-5</v>
      </c>
      <c r="AN130" s="10">
        <f>+AN128+AM130</f>
        <v>0.99954394091249088</v>
      </c>
      <c r="AP130" s="5">
        <f>SUM(G130:AJ130)</f>
        <v>31.786999999999999</v>
      </c>
    </row>
    <row r="131" spans="1:42" x14ac:dyDescent="0.2">
      <c r="A131" s="3" t="s">
        <v>86</v>
      </c>
      <c r="B131" s="3" t="s">
        <v>52</v>
      </c>
      <c r="C131" s="3" t="s">
        <v>7</v>
      </c>
      <c r="D131" s="3" t="s">
        <v>154</v>
      </c>
      <c r="E131" s="38" t="s">
        <v>33</v>
      </c>
      <c r="F131" s="3" t="s">
        <v>9</v>
      </c>
      <c r="G131" s="8"/>
      <c r="H131" s="8"/>
      <c r="I131" s="8"/>
      <c r="J131" s="8"/>
      <c r="K131" s="8"/>
      <c r="L131" s="8"/>
      <c r="M131" s="8"/>
      <c r="N131" s="8"/>
      <c r="O131" s="8"/>
      <c r="P131" s="8"/>
      <c r="Q131" s="8"/>
      <c r="R131" s="8"/>
      <c r="S131" s="8"/>
      <c r="T131" s="8"/>
      <c r="U131" s="8"/>
      <c r="V131" s="8"/>
      <c r="W131" s="8" t="s">
        <v>13</v>
      </c>
      <c r="X131" s="8" t="s">
        <v>13</v>
      </c>
      <c r="Y131" s="8">
        <v>-1</v>
      </c>
      <c r="Z131" s="8" t="s">
        <v>13</v>
      </c>
      <c r="AA131" s="8"/>
      <c r="AB131" s="8"/>
      <c r="AC131" s="8"/>
      <c r="AD131" s="8"/>
      <c r="AE131" s="8"/>
      <c r="AF131" s="8"/>
      <c r="AG131" s="8"/>
      <c r="AH131" s="8"/>
      <c r="AI131" s="8"/>
      <c r="AJ131" s="8"/>
      <c r="AK131" s="12">
        <v>63</v>
      </c>
    </row>
    <row r="132" spans="1:42" x14ac:dyDescent="0.2">
      <c r="A132" s="3" t="s">
        <v>86</v>
      </c>
      <c r="B132" s="3" t="s">
        <v>52</v>
      </c>
      <c r="C132" s="3" t="s">
        <v>7</v>
      </c>
      <c r="D132" s="3" t="s">
        <v>59</v>
      </c>
      <c r="E132" s="38" t="s">
        <v>21</v>
      </c>
      <c r="F132" s="3" t="s">
        <v>8</v>
      </c>
      <c r="G132" s="8"/>
      <c r="H132" s="8"/>
      <c r="I132" s="8"/>
      <c r="J132" s="8"/>
      <c r="K132" s="8">
        <v>4</v>
      </c>
      <c r="L132" s="8">
        <v>27</v>
      </c>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12">
        <v>64</v>
      </c>
      <c r="AM132" s="9">
        <f>+AP132/$AP$3</f>
        <v>7.5678652096608959E-5</v>
      </c>
      <c r="AN132" s="10">
        <f>+AN130+AM132</f>
        <v>0.99961961956458745</v>
      </c>
      <c r="AP132" s="5">
        <f>SUM(G132:AJ132)</f>
        <v>31</v>
      </c>
    </row>
    <row r="133" spans="1:42" x14ac:dyDescent="0.2">
      <c r="A133" s="3" t="s">
        <v>86</v>
      </c>
      <c r="B133" s="3" t="s">
        <v>52</v>
      </c>
      <c r="C133" s="3" t="s">
        <v>7</v>
      </c>
      <c r="D133" s="3" t="s">
        <v>59</v>
      </c>
      <c r="E133" s="38" t="s">
        <v>21</v>
      </c>
      <c r="F133" s="3" t="s">
        <v>9</v>
      </c>
      <c r="G133" s="8"/>
      <c r="H133" s="8"/>
      <c r="I133" s="8"/>
      <c r="J133" s="8"/>
      <c r="K133" s="8">
        <v>-1</v>
      </c>
      <c r="L133" s="8">
        <v>-1</v>
      </c>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12">
        <v>64</v>
      </c>
    </row>
    <row r="134" spans="1:42" x14ac:dyDescent="0.2">
      <c r="A134" s="3" t="s">
        <v>86</v>
      </c>
      <c r="B134" s="3" t="s">
        <v>52</v>
      </c>
      <c r="C134" s="3" t="s">
        <v>7</v>
      </c>
      <c r="D134" s="3" t="s">
        <v>91</v>
      </c>
      <c r="E134" s="38" t="s">
        <v>27</v>
      </c>
      <c r="F134" s="3" t="s">
        <v>8</v>
      </c>
      <c r="G134" s="8"/>
      <c r="H134" s="8"/>
      <c r="I134" s="8"/>
      <c r="J134" s="8"/>
      <c r="K134" s="8"/>
      <c r="L134" s="8"/>
      <c r="M134" s="8"/>
      <c r="N134" s="8"/>
      <c r="O134" s="8"/>
      <c r="P134" s="8"/>
      <c r="Q134" s="8"/>
      <c r="R134" s="8"/>
      <c r="S134" s="8"/>
      <c r="T134" s="8"/>
      <c r="U134" s="8"/>
      <c r="V134" s="8"/>
      <c r="W134" s="8">
        <v>20</v>
      </c>
      <c r="X134" s="8"/>
      <c r="Y134" s="8"/>
      <c r="Z134" s="8"/>
      <c r="AA134" s="8"/>
      <c r="AB134" s="8">
        <v>0.315</v>
      </c>
      <c r="AC134" s="8">
        <v>0.46600000000000003</v>
      </c>
      <c r="AD134" s="8"/>
      <c r="AE134" s="8"/>
      <c r="AF134" s="8">
        <v>1.2549999999999999</v>
      </c>
      <c r="AG134" s="8">
        <v>2.605</v>
      </c>
      <c r="AH134" s="8">
        <v>1.907</v>
      </c>
      <c r="AI134" s="8">
        <v>2.0099999999999998</v>
      </c>
      <c r="AJ134" s="8">
        <v>0.64600000000000002</v>
      </c>
      <c r="AK134" s="12">
        <v>65</v>
      </c>
      <c r="AM134" s="9">
        <f>+AP134/$AP$3</f>
        <v>7.1294172768689287E-5</v>
      </c>
      <c r="AN134" s="10">
        <f>+AN132+AM134</f>
        <v>0.99969091373735619</v>
      </c>
      <c r="AP134" s="5">
        <f>SUM(G134:AJ134)</f>
        <v>29.204000000000001</v>
      </c>
    </row>
    <row r="135" spans="1:42" x14ac:dyDescent="0.2">
      <c r="A135" s="3" t="s">
        <v>86</v>
      </c>
      <c r="B135" s="3" t="s">
        <v>52</v>
      </c>
      <c r="C135" s="3" t="s">
        <v>7</v>
      </c>
      <c r="D135" s="3" t="s">
        <v>91</v>
      </c>
      <c r="E135" s="38" t="s">
        <v>27</v>
      </c>
      <c r="F135" s="3" t="s">
        <v>9</v>
      </c>
      <c r="G135" s="8"/>
      <c r="H135" s="8"/>
      <c r="I135" s="8"/>
      <c r="J135" s="8"/>
      <c r="K135" s="8"/>
      <c r="L135" s="8"/>
      <c r="M135" s="8"/>
      <c r="N135" s="8"/>
      <c r="O135" s="8"/>
      <c r="P135" s="8"/>
      <c r="Q135" s="8"/>
      <c r="R135" s="8"/>
      <c r="S135" s="8"/>
      <c r="T135" s="8"/>
      <c r="U135" s="8"/>
      <c r="V135" s="8"/>
      <c r="W135" s="8">
        <v>-1</v>
      </c>
      <c r="X135" s="8"/>
      <c r="Y135" s="8"/>
      <c r="Z135" s="8"/>
      <c r="AA135" s="8"/>
      <c r="AB135" s="8">
        <v>-1</v>
      </c>
      <c r="AC135" s="8">
        <v>-1</v>
      </c>
      <c r="AD135" s="8"/>
      <c r="AE135" s="8"/>
      <c r="AF135" s="8">
        <v>-1</v>
      </c>
      <c r="AG135" s="8">
        <v>-1</v>
      </c>
      <c r="AH135" s="8">
        <v>-1</v>
      </c>
      <c r="AI135" s="8">
        <v>-1</v>
      </c>
      <c r="AJ135" s="8">
        <v>-1</v>
      </c>
      <c r="AK135" s="12">
        <v>65</v>
      </c>
    </row>
    <row r="136" spans="1:42" x14ac:dyDescent="0.2">
      <c r="A136" s="3" t="s">
        <v>86</v>
      </c>
      <c r="B136" s="3" t="s">
        <v>52</v>
      </c>
      <c r="C136" s="3" t="s">
        <v>7</v>
      </c>
      <c r="D136" s="3" t="s">
        <v>140</v>
      </c>
      <c r="E136" s="38" t="s">
        <v>16</v>
      </c>
      <c r="F136" s="3" t="s">
        <v>8</v>
      </c>
      <c r="G136" s="8"/>
      <c r="H136" s="8"/>
      <c r="I136" s="8"/>
      <c r="J136" s="8"/>
      <c r="K136" s="8"/>
      <c r="L136" s="8"/>
      <c r="M136" s="8"/>
      <c r="N136" s="8"/>
      <c r="O136" s="8"/>
      <c r="P136" s="8"/>
      <c r="Q136" s="8">
        <v>16.96</v>
      </c>
      <c r="R136" s="8"/>
      <c r="S136" s="8"/>
      <c r="T136" s="8"/>
      <c r="U136" s="8"/>
      <c r="V136" s="8"/>
      <c r="W136" s="8"/>
      <c r="X136" s="8"/>
      <c r="Y136" s="8"/>
      <c r="Z136" s="8"/>
      <c r="AA136" s="8"/>
      <c r="AB136" s="8"/>
      <c r="AC136" s="8"/>
      <c r="AD136" s="8"/>
      <c r="AE136" s="8"/>
      <c r="AF136" s="8"/>
      <c r="AG136" s="8"/>
      <c r="AH136" s="8"/>
      <c r="AI136" s="8"/>
      <c r="AJ136" s="8"/>
      <c r="AK136" s="12">
        <v>66</v>
      </c>
      <c r="AM136" s="9">
        <f>+AP136/$AP$3</f>
        <v>4.1403546437370582E-5</v>
      </c>
      <c r="AN136" s="10">
        <f>+AN134+AM136</f>
        <v>0.99973231728379353</v>
      </c>
      <c r="AP136" s="5">
        <f>SUM(G136:AJ136)</f>
        <v>16.96</v>
      </c>
    </row>
    <row r="137" spans="1:42" x14ac:dyDescent="0.2">
      <c r="A137" s="3" t="s">
        <v>86</v>
      </c>
      <c r="B137" s="3" t="s">
        <v>52</v>
      </c>
      <c r="C137" s="3" t="s">
        <v>7</v>
      </c>
      <c r="D137" s="3" t="s">
        <v>140</v>
      </c>
      <c r="E137" s="38" t="s">
        <v>16</v>
      </c>
      <c r="F137" s="3" t="s">
        <v>9</v>
      </c>
      <c r="G137" s="8"/>
      <c r="H137" s="8"/>
      <c r="I137" s="8"/>
      <c r="J137" s="8"/>
      <c r="K137" s="8"/>
      <c r="L137" s="8"/>
      <c r="M137" s="8"/>
      <c r="N137" s="8" t="s">
        <v>12</v>
      </c>
      <c r="O137" s="8" t="s">
        <v>12</v>
      </c>
      <c r="P137" s="8" t="s">
        <v>12</v>
      </c>
      <c r="Q137" s="8" t="s">
        <v>13</v>
      </c>
      <c r="R137" s="8"/>
      <c r="S137" s="8"/>
      <c r="T137" s="8"/>
      <c r="U137" s="8"/>
      <c r="V137" s="8"/>
      <c r="W137" s="8"/>
      <c r="X137" s="8"/>
      <c r="Y137" s="8"/>
      <c r="Z137" s="8"/>
      <c r="AA137" s="8"/>
      <c r="AB137" s="8"/>
      <c r="AC137" s="8"/>
      <c r="AD137" s="8"/>
      <c r="AE137" s="8"/>
      <c r="AF137" s="8"/>
      <c r="AG137" s="8"/>
      <c r="AH137" s="8"/>
      <c r="AI137" s="8"/>
      <c r="AJ137" s="8"/>
      <c r="AK137" s="12">
        <v>66</v>
      </c>
    </row>
    <row r="138" spans="1:42" x14ac:dyDescent="0.2">
      <c r="A138" s="3" t="s">
        <v>86</v>
      </c>
      <c r="B138" s="3" t="s">
        <v>52</v>
      </c>
      <c r="C138" s="3" t="s">
        <v>7</v>
      </c>
      <c r="D138" s="3" t="s">
        <v>59</v>
      </c>
      <c r="E138" s="38" t="s">
        <v>16</v>
      </c>
      <c r="F138" s="3" t="s">
        <v>8</v>
      </c>
      <c r="G138" s="8"/>
      <c r="H138" s="8"/>
      <c r="I138" s="8">
        <v>6</v>
      </c>
      <c r="J138" s="8">
        <v>10</v>
      </c>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12">
        <v>67</v>
      </c>
      <c r="AM138" s="9">
        <f>+AP138/$AP$3</f>
        <v>3.9059949469217529E-5</v>
      </c>
      <c r="AN138" s="10">
        <f>+AN136+AM138</f>
        <v>0.9997713772332627</v>
      </c>
      <c r="AP138" s="5">
        <f>SUM(G138:AJ138)</f>
        <v>16</v>
      </c>
    </row>
    <row r="139" spans="1:42" x14ac:dyDescent="0.2">
      <c r="A139" s="3" t="s">
        <v>86</v>
      </c>
      <c r="B139" s="3" t="s">
        <v>52</v>
      </c>
      <c r="C139" s="3" t="s">
        <v>7</v>
      </c>
      <c r="D139" s="3" t="s">
        <v>59</v>
      </c>
      <c r="E139" s="38" t="s">
        <v>16</v>
      </c>
      <c r="F139" s="3" t="s">
        <v>9</v>
      </c>
      <c r="G139" s="8"/>
      <c r="H139" s="8"/>
      <c r="I139" s="8" t="s">
        <v>13</v>
      </c>
      <c r="J139" s="8" t="s">
        <v>13</v>
      </c>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12">
        <v>67</v>
      </c>
    </row>
    <row r="140" spans="1:42" x14ac:dyDescent="0.2">
      <c r="A140" s="3" t="s">
        <v>86</v>
      </c>
      <c r="B140" s="3" t="s">
        <v>52</v>
      </c>
      <c r="C140" s="3" t="s">
        <v>7</v>
      </c>
      <c r="D140" s="3" t="s">
        <v>137</v>
      </c>
      <c r="E140" s="38" t="s">
        <v>31</v>
      </c>
      <c r="F140" s="3" t="s">
        <v>8</v>
      </c>
      <c r="G140" s="8"/>
      <c r="H140" s="8"/>
      <c r="I140" s="8"/>
      <c r="J140" s="8"/>
      <c r="K140" s="8"/>
      <c r="L140" s="8"/>
      <c r="M140" s="8"/>
      <c r="N140" s="8"/>
      <c r="O140" s="8"/>
      <c r="P140" s="8"/>
      <c r="Q140" s="8"/>
      <c r="R140" s="8"/>
      <c r="S140" s="8"/>
      <c r="T140" s="8"/>
      <c r="U140" s="8"/>
      <c r="V140" s="8">
        <v>3.0000000000000001E-3</v>
      </c>
      <c r="W140" s="8">
        <v>2E-3</v>
      </c>
      <c r="X140" s="8">
        <v>1.054</v>
      </c>
      <c r="Y140" s="8">
        <v>0.13400000000000001</v>
      </c>
      <c r="Z140" s="8">
        <v>0.17100000000000001</v>
      </c>
      <c r="AA140" s="8">
        <v>3.6960000000000002</v>
      </c>
      <c r="AB140" s="8">
        <v>5.1999999999999998E-2</v>
      </c>
      <c r="AC140" s="8">
        <v>4.1760000000000002</v>
      </c>
      <c r="AD140" s="8">
        <v>3.0419999999999998</v>
      </c>
      <c r="AE140" s="8">
        <v>1.39</v>
      </c>
      <c r="AF140" s="8">
        <v>6.4000000000000001E-2</v>
      </c>
      <c r="AG140" s="8">
        <v>0.159</v>
      </c>
      <c r="AH140" s="8">
        <v>0.20200000000000001</v>
      </c>
      <c r="AI140" s="8">
        <v>5.3999999999999999E-2</v>
      </c>
      <c r="AJ140" s="8">
        <v>5.5E-2</v>
      </c>
      <c r="AK140" s="12">
        <v>68</v>
      </c>
      <c r="AM140" s="9">
        <f>+AP140/$AP$3</f>
        <v>3.4797532483389168E-5</v>
      </c>
      <c r="AN140" s="10">
        <f>+AN138+AM140</f>
        <v>0.99980617476574607</v>
      </c>
      <c r="AP140" s="5">
        <f>SUM(G140:AJ140)</f>
        <v>14.254000000000001</v>
      </c>
    </row>
    <row r="141" spans="1:42" x14ac:dyDescent="0.2">
      <c r="A141" s="3" t="s">
        <v>86</v>
      </c>
      <c r="B141" s="3" t="s">
        <v>52</v>
      </c>
      <c r="C141" s="3" t="s">
        <v>7</v>
      </c>
      <c r="D141" s="3" t="s">
        <v>137</v>
      </c>
      <c r="E141" s="38" t="s">
        <v>31</v>
      </c>
      <c r="F141" s="3" t="s">
        <v>9</v>
      </c>
      <c r="G141" s="8"/>
      <c r="H141" s="8"/>
      <c r="I141" s="8"/>
      <c r="J141" s="8"/>
      <c r="K141" s="8"/>
      <c r="L141" s="8"/>
      <c r="M141" s="8"/>
      <c r="N141" s="8"/>
      <c r="O141" s="8"/>
      <c r="P141" s="8"/>
      <c r="Q141" s="8"/>
      <c r="R141" s="8"/>
      <c r="S141" s="8"/>
      <c r="T141" s="8"/>
      <c r="U141" s="8"/>
      <c r="V141" s="8">
        <v>-1</v>
      </c>
      <c r="W141" s="8">
        <v>-1</v>
      </c>
      <c r="X141" s="8">
        <v>-1</v>
      </c>
      <c r="Y141" s="8">
        <v>-1</v>
      </c>
      <c r="Z141" s="8">
        <v>-1</v>
      </c>
      <c r="AA141" s="8">
        <v>-1</v>
      </c>
      <c r="AB141" s="8" t="s">
        <v>13</v>
      </c>
      <c r="AC141" s="8">
        <v>-1</v>
      </c>
      <c r="AD141" s="8">
        <v>-1</v>
      </c>
      <c r="AE141" s="8" t="s">
        <v>13</v>
      </c>
      <c r="AF141" s="8">
        <v>-1</v>
      </c>
      <c r="AG141" s="8" t="s">
        <v>13</v>
      </c>
      <c r="AH141" s="8">
        <v>-1</v>
      </c>
      <c r="AI141" s="8" t="s">
        <v>13</v>
      </c>
      <c r="AJ141" s="8" t="s">
        <v>14</v>
      </c>
      <c r="AK141" s="12">
        <v>68</v>
      </c>
    </row>
    <row r="142" spans="1:42" x14ac:dyDescent="0.2">
      <c r="A142" s="3" t="s">
        <v>86</v>
      </c>
      <c r="B142" s="3" t="s">
        <v>52</v>
      </c>
      <c r="C142" s="3" t="s">
        <v>7</v>
      </c>
      <c r="D142" s="3" t="s">
        <v>84</v>
      </c>
      <c r="E142" s="38" t="s">
        <v>31</v>
      </c>
      <c r="F142" s="3" t="s">
        <v>8</v>
      </c>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v>11.833</v>
      </c>
      <c r="AH142" s="8"/>
      <c r="AI142" s="8">
        <v>0.53200000000000003</v>
      </c>
      <c r="AJ142" s="8"/>
      <c r="AK142" s="12">
        <v>69</v>
      </c>
      <c r="AM142" s="9">
        <f>+AP142/$AP$3</f>
        <v>3.0186017199179671E-5</v>
      </c>
      <c r="AN142" s="10">
        <f>+AN140+AM142</f>
        <v>0.99983636078294524</v>
      </c>
      <c r="AP142" s="5">
        <f>SUM(G142:AJ142)</f>
        <v>12.365</v>
      </c>
    </row>
    <row r="143" spans="1:42" x14ac:dyDescent="0.2">
      <c r="A143" s="3" t="s">
        <v>86</v>
      </c>
      <c r="B143" s="3" t="s">
        <v>52</v>
      </c>
      <c r="C143" s="3" t="s">
        <v>7</v>
      </c>
      <c r="D143" s="3" t="s">
        <v>84</v>
      </c>
      <c r="E143" s="38" t="s">
        <v>31</v>
      </c>
      <c r="F143" s="3" t="s">
        <v>9</v>
      </c>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8" t="s">
        <v>12</v>
      </c>
      <c r="AH143" s="8"/>
      <c r="AI143" s="8">
        <v>-1</v>
      </c>
      <c r="AJ143" s="8"/>
      <c r="AK143" s="12">
        <v>69</v>
      </c>
    </row>
    <row r="144" spans="1:42" x14ac:dyDescent="0.2">
      <c r="A144" s="3" t="s">
        <v>86</v>
      </c>
      <c r="B144" s="3" t="s">
        <v>52</v>
      </c>
      <c r="C144" s="3" t="s">
        <v>7</v>
      </c>
      <c r="D144" s="3" t="s">
        <v>125</v>
      </c>
      <c r="E144" s="38" t="s">
        <v>33</v>
      </c>
      <c r="F144" s="3" t="s">
        <v>8</v>
      </c>
      <c r="G144" s="8"/>
      <c r="H144" s="8"/>
      <c r="I144" s="8"/>
      <c r="J144" s="8"/>
      <c r="K144" s="8"/>
      <c r="L144" s="8"/>
      <c r="M144" s="8"/>
      <c r="N144" s="8"/>
      <c r="O144" s="8"/>
      <c r="P144" s="8"/>
      <c r="Q144" s="8"/>
      <c r="R144" s="8"/>
      <c r="S144" s="8"/>
      <c r="T144" s="8">
        <v>6.8000000000000005E-2</v>
      </c>
      <c r="U144" s="8"/>
      <c r="V144" s="8"/>
      <c r="W144" s="8"/>
      <c r="X144" s="8"/>
      <c r="Y144" s="8"/>
      <c r="Z144" s="8"/>
      <c r="AA144" s="8">
        <v>0.47599999999999998</v>
      </c>
      <c r="AB144" s="8"/>
      <c r="AC144" s="8">
        <v>10.233000000000001</v>
      </c>
      <c r="AD144" s="8">
        <v>1.0409999999999999</v>
      </c>
      <c r="AE144" s="8"/>
      <c r="AF144" s="8"/>
      <c r="AG144" s="8"/>
      <c r="AH144" s="8"/>
      <c r="AI144" s="8"/>
      <c r="AJ144" s="8"/>
      <c r="AK144" s="12">
        <v>70</v>
      </c>
      <c r="AM144" s="9">
        <f>+AP144/$AP$3</f>
        <v>2.8850655176700798E-5</v>
      </c>
      <c r="AN144" s="10">
        <f>+AN142+AM144</f>
        <v>0.9998652114381219</v>
      </c>
      <c r="AP144" s="5">
        <f>SUM(G144:AJ144)</f>
        <v>11.818000000000001</v>
      </c>
    </row>
    <row r="145" spans="1:42" x14ac:dyDescent="0.2">
      <c r="A145" s="3" t="s">
        <v>86</v>
      </c>
      <c r="B145" s="3" t="s">
        <v>52</v>
      </c>
      <c r="C145" s="3" t="s">
        <v>7</v>
      </c>
      <c r="D145" s="3" t="s">
        <v>125</v>
      </c>
      <c r="E145" s="38" t="s">
        <v>33</v>
      </c>
      <c r="F145" s="3" t="s">
        <v>9</v>
      </c>
      <c r="G145" s="8"/>
      <c r="H145" s="8"/>
      <c r="I145" s="8"/>
      <c r="J145" s="8"/>
      <c r="K145" s="8"/>
      <c r="L145" s="8"/>
      <c r="M145" s="8"/>
      <c r="N145" s="8"/>
      <c r="O145" s="8"/>
      <c r="P145" s="8"/>
      <c r="Q145" s="8"/>
      <c r="R145" s="8"/>
      <c r="S145" s="8"/>
      <c r="T145" s="8" t="s">
        <v>14</v>
      </c>
      <c r="U145" s="8"/>
      <c r="V145" s="8"/>
      <c r="W145" s="8"/>
      <c r="X145" s="8"/>
      <c r="Y145" s="8"/>
      <c r="Z145" s="8"/>
      <c r="AA145" s="8" t="s">
        <v>13</v>
      </c>
      <c r="AB145" s="8"/>
      <c r="AC145" s="8">
        <v>-1</v>
      </c>
      <c r="AD145" s="8" t="s">
        <v>13</v>
      </c>
      <c r="AE145" s="8"/>
      <c r="AF145" s="8"/>
      <c r="AG145" s="8"/>
      <c r="AH145" s="8"/>
      <c r="AI145" s="8"/>
      <c r="AJ145" s="8"/>
      <c r="AK145" s="12">
        <v>70</v>
      </c>
    </row>
    <row r="146" spans="1:42" x14ac:dyDescent="0.2">
      <c r="A146" s="3" t="s">
        <v>86</v>
      </c>
      <c r="B146" s="3" t="s">
        <v>52</v>
      </c>
      <c r="C146" s="3" t="s">
        <v>7</v>
      </c>
      <c r="D146" s="3" t="s">
        <v>148</v>
      </c>
      <c r="E146" s="38" t="s">
        <v>33</v>
      </c>
      <c r="F146" s="3" t="s">
        <v>8</v>
      </c>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v>2.1419999999999999</v>
      </c>
      <c r="AJ146" s="8">
        <v>7.6440000000000001</v>
      </c>
      <c r="AK146" s="12">
        <v>71</v>
      </c>
      <c r="AM146" s="9">
        <f>+AP146/$AP$3</f>
        <v>2.3890041594110168E-5</v>
      </c>
      <c r="AN146" s="10">
        <f>+AN144+AM146</f>
        <v>0.99988910147971599</v>
      </c>
      <c r="AP146" s="5">
        <f>SUM(G146:AJ146)</f>
        <v>9.7859999999999996</v>
      </c>
    </row>
    <row r="147" spans="1:42" x14ac:dyDescent="0.2">
      <c r="A147" s="3" t="s">
        <v>86</v>
      </c>
      <c r="B147" s="3" t="s">
        <v>52</v>
      </c>
      <c r="C147" s="3" t="s">
        <v>7</v>
      </c>
      <c r="D147" s="3" t="s">
        <v>148</v>
      </c>
      <c r="E147" s="38" t="s">
        <v>33</v>
      </c>
      <c r="F147" s="3" t="s">
        <v>9</v>
      </c>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c r="AI147" s="8">
        <v>-1</v>
      </c>
      <c r="AJ147" s="8">
        <v>-1</v>
      </c>
      <c r="AK147" s="12">
        <v>71</v>
      </c>
    </row>
    <row r="148" spans="1:42" x14ac:dyDescent="0.2">
      <c r="A148" s="3" t="s">
        <v>86</v>
      </c>
      <c r="B148" s="3" t="s">
        <v>52</v>
      </c>
      <c r="C148" s="3" t="s">
        <v>17</v>
      </c>
      <c r="D148" s="3" t="s">
        <v>83</v>
      </c>
      <c r="E148" s="38" t="s">
        <v>11</v>
      </c>
      <c r="F148" s="3" t="s">
        <v>8</v>
      </c>
      <c r="G148" s="8"/>
      <c r="H148" s="8"/>
      <c r="I148" s="8">
        <v>7.19</v>
      </c>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8"/>
      <c r="AJ148" s="8"/>
      <c r="AK148" s="12">
        <v>72</v>
      </c>
      <c r="AM148" s="9">
        <f>+AP148/$AP$3</f>
        <v>1.7552564792729628E-5</v>
      </c>
      <c r="AN148" s="10">
        <f>+AN146+AM148</f>
        <v>0.99990665404450874</v>
      </c>
      <c r="AP148" s="5">
        <f>SUM(G148:AJ148)</f>
        <v>7.19</v>
      </c>
    </row>
    <row r="149" spans="1:42" x14ac:dyDescent="0.2">
      <c r="A149" s="3" t="s">
        <v>86</v>
      </c>
      <c r="B149" s="3" t="s">
        <v>52</v>
      </c>
      <c r="C149" s="3" t="s">
        <v>17</v>
      </c>
      <c r="D149" s="3" t="s">
        <v>83</v>
      </c>
      <c r="E149" s="38" t="s">
        <v>11</v>
      </c>
      <c r="F149" s="3" t="s">
        <v>9</v>
      </c>
      <c r="G149" s="8" t="s">
        <v>19</v>
      </c>
      <c r="H149" s="8" t="s">
        <v>19</v>
      </c>
      <c r="I149" s="8" t="s">
        <v>49</v>
      </c>
      <c r="J149" s="8" t="s">
        <v>30</v>
      </c>
      <c r="K149" s="8" t="s">
        <v>30</v>
      </c>
      <c r="L149" s="8" t="s">
        <v>30</v>
      </c>
      <c r="M149" s="8" t="s">
        <v>30</v>
      </c>
      <c r="N149" s="8" t="s">
        <v>30</v>
      </c>
      <c r="O149" s="8" t="s">
        <v>19</v>
      </c>
      <c r="P149" s="8" t="s">
        <v>30</v>
      </c>
      <c r="Q149" s="8" t="s">
        <v>30</v>
      </c>
      <c r="R149" s="8" t="s">
        <v>30</v>
      </c>
      <c r="S149" s="8" t="s">
        <v>30</v>
      </c>
      <c r="T149" s="8" t="s">
        <v>30</v>
      </c>
      <c r="U149" s="8" t="s">
        <v>30</v>
      </c>
      <c r="V149" s="8"/>
      <c r="W149" s="8"/>
      <c r="X149" s="8"/>
      <c r="Y149" s="8"/>
      <c r="Z149" s="8"/>
      <c r="AA149" s="8"/>
      <c r="AB149" s="8"/>
      <c r="AC149" s="8"/>
      <c r="AD149" s="8"/>
      <c r="AE149" s="8"/>
      <c r="AF149" s="8"/>
      <c r="AG149" s="8"/>
      <c r="AH149" s="8"/>
      <c r="AI149" s="8"/>
      <c r="AJ149" s="8"/>
      <c r="AK149" s="12">
        <v>72</v>
      </c>
    </row>
    <row r="150" spans="1:42" x14ac:dyDescent="0.2">
      <c r="A150" s="3" t="s">
        <v>86</v>
      </c>
      <c r="B150" s="3" t="s">
        <v>52</v>
      </c>
      <c r="C150" s="3" t="s">
        <v>7</v>
      </c>
      <c r="D150" s="3" t="s">
        <v>64</v>
      </c>
      <c r="E150" s="38" t="s">
        <v>33</v>
      </c>
      <c r="F150" s="3" t="s">
        <v>8</v>
      </c>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v>5.9320000000000004</v>
      </c>
      <c r="AH150" s="8"/>
      <c r="AI150" s="8"/>
      <c r="AJ150" s="8"/>
      <c r="AK150" s="12">
        <v>73</v>
      </c>
      <c r="AM150" s="9">
        <f>+AP150/$AP$3</f>
        <v>1.4481476265712399E-5</v>
      </c>
      <c r="AN150" s="10">
        <f>+AN148+AM150</f>
        <v>0.99992113552077444</v>
      </c>
      <c r="AP150" s="5">
        <f>SUM(G150:AJ150)</f>
        <v>5.9320000000000004</v>
      </c>
    </row>
    <row r="151" spans="1:42" x14ac:dyDescent="0.2">
      <c r="A151" s="3" t="s">
        <v>86</v>
      </c>
      <c r="B151" s="3" t="s">
        <v>52</v>
      </c>
      <c r="C151" s="3" t="s">
        <v>7</v>
      </c>
      <c r="D151" s="3" t="s">
        <v>64</v>
      </c>
      <c r="E151" s="38" t="s">
        <v>33</v>
      </c>
      <c r="F151" s="3" t="s">
        <v>9</v>
      </c>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v>-1</v>
      </c>
      <c r="AH151" s="8"/>
      <c r="AI151" s="8"/>
      <c r="AJ151" s="8"/>
      <c r="AK151" s="12">
        <v>73</v>
      </c>
    </row>
    <row r="152" spans="1:42" x14ac:dyDescent="0.2">
      <c r="A152" s="3" t="s">
        <v>86</v>
      </c>
      <c r="B152" s="3" t="s">
        <v>52</v>
      </c>
      <c r="C152" s="3" t="s">
        <v>7</v>
      </c>
      <c r="D152" s="3" t="s">
        <v>59</v>
      </c>
      <c r="E152" s="38" t="s">
        <v>27</v>
      </c>
      <c r="F152" s="3" t="s">
        <v>8</v>
      </c>
      <c r="G152" s="8"/>
      <c r="H152" s="8"/>
      <c r="I152" s="8"/>
      <c r="J152" s="8"/>
      <c r="K152" s="8"/>
      <c r="L152" s="8"/>
      <c r="M152" s="8"/>
      <c r="N152" s="8"/>
      <c r="O152" s="8"/>
      <c r="P152" s="8"/>
      <c r="Q152" s="8"/>
      <c r="R152" s="8"/>
      <c r="S152" s="8"/>
      <c r="T152" s="8"/>
      <c r="U152" s="8"/>
      <c r="V152" s="8"/>
      <c r="W152" s="8">
        <v>1.7989999999999999</v>
      </c>
      <c r="X152" s="8">
        <v>0.53800000000000003</v>
      </c>
      <c r="Y152" s="8">
        <v>1.6759999999999999</v>
      </c>
      <c r="Z152" s="8">
        <v>1.107</v>
      </c>
      <c r="AA152" s="8"/>
      <c r="AB152" s="8"/>
      <c r="AC152" s="8"/>
      <c r="AD152" s="8">
        <v>8.4000000000000005E-2</v>
      </c>
      <c r="AE152" s="8"/>
      <c r="AF152" s="8"/>
      <c r="AG152" s="8"/>
      <c r="AH152" s="8"/>
      <c r="AI152" s="8">
        <v>0.02</v>
      </c>
      <c r="AJ152" s="8"/>
      <c r="AK152" s="12">
        <v>74</v>
      </c>
      <c r="AM152" s="9">
        <f>+AP152/$AP$3</f>
        <v>1.2753073501699522E-5</v>
      </c>
      <c r="AN152" s="10">
        <f>+AN150+AM152</f>
        <v>0.99993388859427612</v>
      </c>
      <c r="AP152" s="5">
        <f>SUM(G152:AJ152)</f>
        <v>5.2239999999999993</v>
      </c>
    </row>
    <row r="153" spans="1:42" x14ac:dyDescent="0.2">
      <c r="A153" s="3" t="s">
        <v>86</v>
      </c>
      <c r="B153" s="3" t="s">
        <v>52</v>
      </c>
      <c r="C153" s="3" t="s">
        <v>7</v>
      </c>
      <c r="D153" s="3" t="s">
        <v>59</v>
      </c>
      <c r="E153" s="38" t="s">
        <v>27</v>
      </c>
      <c r="F153" s="3" t="s">
        <v>9</v>
      </c>
      <c r="G153" s="8"/>
      <c r="H153" s="8"/>
      <c r="I153" s="8"/>
      <c r="J153" s="8"/>
      <c r="K153" s="8"/>
      <c r="L153" s="8"/>
      <c r="M153" s="8"/>
      <c r="N153" s="8"/>
      <c r="O153" s="8"/>
      <c r="P153" s="8"/>
      <c r="Q153" s="8"/>
      <c r="R153" s="8"/>
      <c r="S153" s="8"/>
      <c r="T153" s="8"/>
      <c r="U153" s="8"/>
      <c r="V153" s="8"/>
      <c r="W153" s="8">
        <v>-1</v>
      </c>
      <c r="X153" s="8">
        <v>-1</v>
      </c>
      <c r="Y153" s="8">
        <v>-1</v>
      </c>
      <c r="Z153" s="8">
        <v>-1</v>
      </c>
      <c r="AA153" s="8"/>
      <c r="AB153" s="8"/>
      <c r="AC153" s="8"/>
      <c r="AD153" s="8">
        <v>-1</v>
      </c>
      <c r="AE153" s="8"/>
      <c r="AF153" s="8"/>
      <c r="AG153" s="8"/>
      <c r="AH153" s="8"/>
      <c r="AI153" s="8">
        <v>-1</v>
      </c>
      <c r="AJ153" s="8"/>
      <c r="AK153" s="12">
        <v>74</v>
      </c>
    </row>
    <row r="154" spans="1:42" x14ac:dyDescent="0.2">
      <c r="A154" s="3" t="s">
        <v>86</v>
      </c>
      <c r="B154" s="3" t="s">
        <v>52</v>
      </c>
      <c r="C154" s="3" t="s">
        <v>7</v>
      </c>
      <c r="D154" s="3" t="s">
        <v>53</v>
      </c>
      <c r="E154" s="38" t="s">
        <v>21</v>
      </c>
      <c r="F154" s="3" t="s">
        <v>8</v>
      </c>
      <c r="G154" s="8"/>
      <c r="H154" s="8"/>
      <c r="I154" s="8"/>
      <c r="J154" s="8"/>
      <c r="K154" s="8"/>
      <c r="L154" s="8"/>
      <c r="M154" s="8"/>
      <c r="N154" s="8"/>
      <c r="O154" s="8">
        <v>3.19</v>
      </c>
      <c r="P154" s="8"/>
      <c r="Q154" s="8"/>
      <c r="R154" s="8"/>
      <c r="S154" s="8">
        <v>1.89</v>
      </c>
      <c r="T154" s="8"/>
      <c r="U154" s="8"/>
      <c r="V154" s="8"/>
      <c r="W154" s="8"/>
      <c r="X154" s="8"/>
      <c r="Y154" s="8"/>
      <c r="Z154" s="8"/>
      <c r="AA154" s="8"/>
      <c r="AB154" s="8"/>
      <c r="AC154" s="8"/>
      <c r="AD154" s="8"/>
      <c r="AE154" s="8"/>
      <c r="AF154" s="8"/>
      <c r="AG154" s="8"/>
      <c r="AH154" s="8"/>
      <c r="AI154" s="8"/>
      <c r="AJ154" s="8"/>
      <c r="AK154" s="12">
        <v>75</v>
      </c>
      <c r="AM154" s="9">
        <f>+AP154/$AP$3</f>
        <v>1.2401533956476565E-5</v>
      </c>
      <c r="AN154" s="10">
        <f>+AN152+AM154</f>
        <v>0.99994629012823255</v>
      </c>
      <c r="AP154" s="5">
        <f>SUM(G154:AJ154)</f>
        <v>5.08</v>
      </c>
    </row>
    <row r="155" spans="1:42" x14ac:dyDescent="0.2">
      <c r="A155" s="3" t="s">
        <v>86</v>
      </c>
      <c r="B155" s="3" t="s">
        <v>52</v>
      </c>
      <c r="C155" s="3" t="s">
        <v>7</v>
      </c>
      <c r="D155" s="3" t="s">
        <v>53</v>
      </c>
      <c r="E155" s="38" t="s">
        <v>21</v>
      </c>
      <c r="F155" s="3" t="s">
        <v>9</v>
      </c>
      <c r="G155" s="8"/>
      <c r="H155" s="8"/>
      <c r="I155" s="8"/>
      <c r="J155" s="8"/>
      <c r="K155" s="8"/>
      <c r="L155" s="8"/>
      <c r="M155" s="8"/>
      <c r="N155" s="8"/>
      <c r="O155" s="8" t="s">
        <v>13</v>
      </c>
      <c r="P155" s="8"/>
      <c r="Q155" s="8"/>
      <c r="R155" s="8"/>
      <c r="S155" s="8">
        <v>-1</v>
      </c>
      <c r="T155" s="8"/>
      <c r="U155" s="8"/>
      <c r="V155" s="8"/>
      <c r="W155" s="8"/>
      <c r="X155" s="8"/>
      <c r="Y155" s="8"/>
      <c r="Z155" s="8"/>
      <c r="AA155" s="8"/>
      <c r="AB155" s="8"/>
      <c r="AC155" s="8"/>
      <c r="AD155" s="8"/>
      <c r="AE155" s="8"/>
      <c r="AF155" s="8"/>
      <c r="AG155" s="8"/>
      <c r="AH155" s="8"/>
      <c r="AI155" s="8"/>
      <c r="AJ155" s="8"/>
      <c r="AK155" s="12">
        <v>75</v>
      </c>
    </row>
    <row r="156" spans="1:42" x14ac:dyDescent="0.2">
      <c r="A156" s="3" t="s">
        <v>86</v>
      </c>
      <c r="B156" s="3" t="s">
        <v>52</v>
      </c>
      <c r="C156" s="3" t="s">
        <v>7</v>
      </c>
      <c r="D156" s="3" t="s">
        <v>23</v>
      </c>
      <c r="E156" s="38" t="s">
        <v>31</v>
      </c>
      <c r="F156" s="3" t="s">
        <v>8</v>
      </c>
      <c r="G156" s="8"/>
      <c r="H156" s="8"/>
      <c r="I156" s="8"/>
      <c r="J156" s="8">
        <v>2</v>
      </c>
      <c r="K156" s="8"/>
      <c r="L156" s="8"/>
      <c r="M156" s="8"/>
      <c r="N156" s="8"/>
      <c r="O156" s="8"/>
      <c r="P156" s="8"/>
      <c r="Q156" s="8"/>
      <c r="R156" s="8"/>
      <c r="S156" s="8"/>
      <c r="T156" s="8"/>
      <c r="U156" s="8"/>
      <c r="V156" s="8"/>
      <c r="W156" s="8"/>
      <c r="X156" s="8"/>
      <c r="Y156" s="8">
        <v>2.0510000000000002</v>
      </c>
      <c r="Z156" s="8"/>
      <c r="AA156" s="8"/>
      <c r="AB156" s="8"/>
      <c r="AC156" s="8"/>
      <c r="AD156" s="8"/>
      <c r="AE156" s="8"/>
      <c r="AF156" s="8"/>
      <c r="AG156" s="8"/>
      <c r="AH156" s="8"/>
      <c r="AI156" s="8"/>
      <c r="AJ156" s="8"/>
      <c r="AK156" s="12">
        <v>76</v>
      </c>
      <c r="AM156" s="9">
        <f>+AP156/$AP$3</f>
        <v>9.8894909562375137E-6</v>
      </c>
      <c r="AN156" s="10">
        <f>+AN154+AM156</f>
        <v>0.99995617961918881</v>
      </c>
      <c r="AP156" s="5">
        <f>SUM(G156:AJ156)</f>
        <v>4.0510000000000002</v>
      </c>
    </row>
    <row r="157" spans="1:42" x14ac:dyDescent="0.2">
      <c r="A157" s="3" t="s">
        <v>86</v>
      </c>
      <c r="B157" s="3" t="s">
        <v>52</v>
      </c>
      <c r="C157" s="3" t="s">
        <v>7</v>
      </c>
      <c r="D157" s="3" t="s">
        <v>23</v>
      </c>
      <c r="E157" s="38" t="s">
        <v>31</v>
      </c>
      <c r="F157" s="3" t="s">
        <v>9</v>
      </c>
      <c r="G157" s="8"/>
      <c r="H157" s="8"/>
      <c r="I157" s="8"/>
      <c r="J157" s="8">
        <v>-1</v>
      </c>
      <c r="K157" s="8"/>
      <c r="L157" s="8"/>
      <c r="M157" s="8"/>
      <c r="N157" s="8"/>
      <c r="O157" s="8"/>
      <c r="P157" s="8"/>
      <c r="Q157" s="8"/>
      <c r="R157" s="8"/>
      <c r="S157" s="8"/>
      <c r="T157" s="8"/>
      <c r="U157" s="8"/>
      <c r="V157" s="8"/>
      <c r="W157" s="8"/>
      <c r="X157" s="8"/>
      <c r="Y157" s="8">
        <v>-1</v>
      </c>
      <c r="Z157" s="8"/>
      <c r="AA157" s="8"/>
      <c r="AB157" s="8"/>
      <c r="AC157" s="8"/>
      <c r="AD157" s="8"/>
      <c r="AE157" s="8"/>
      <c r="AF157" s="8"/>
      <c r="AG157" s="8"/>
      <c r="AH157" s="8"/>
      <c r="AI157" s="8"/>
      <c r="AJ157" s="8"/>
      <c r="AK157" s="12">
        <v>76</v>
      </c>
    </row>
    <row r="158" spans="1:42" x14ac:dyDescent="0.2">
      <c r="A158" s="3" t="s">
        <v>86</v>
      </c>
      <c r="B158" s="3" t="s">
        <v>52</v>
      </c>
      <c r="C158" s="3" t="s">
        <v>7</v>
      </c>
      <c r="D158" s="3" t="s">
        <v>137</v>
      </c>
      <c r="E158" s="38" t="s">
        <v>21</v>
      </c>
      <c r="F158" s="3" t="s">
        <v>8</v>
      </c>
      <c r="G158" s="8"/>
      <c r="H158" s="8"/>
      <c r="I158" s="8"/>
      <c r="J158" s="8"/>
      <c r="K158" s="8"/>
      <c r="L158" s="8"/>
      <c r="M158" s="8"/>
      <c r="N158" s="8"/>
      <c r="O158" s="8"/>
      <c r="P158" s="8"/>
      <c r="Q158" s="8"/>
      <c r="R158" s="8"/>
      <c r="S158" s="8"/>
      <c r="T158" s="8"/>
      <c r="U158" s="8"/>
      <c r="V158" s="8">
        <v>1.859</v>
      </c>
      <c r="W158" s="8"/>
      <c r="X158" s="8">
        <v>7.5999999999999998E-2</v>
      </c>
      <c r="Y158" s="8"/>
      <c r="Z158" s="8"/>
      <c r="AA158" s="8">
        <v>1E-3</v>
      </c>
      <c r="AB158" s="8">
        <v>0.51800000000000002</v>
      </c>
      <c r="AC158" s="8"/>
      <c r="AD158" s="8">
        <v>1.6E-2</v>
      </c>
      <c r="AE158" s="8">
        <v>2E-3</v>
      </c>
      <c r="AF158" s="8"/>
      <c r="AG158" s="8">
        <v>1E-3</v>
      </c>
      <c r="AH158" s="8"/>
      <c r="AI158" s="8">
        <v>0.8</v>
      </c>
      <c r="AJ158" s="8"/>
      <c r="AK158" s="12">
        <v>77</v>
      </c>
      <c r="AM158" s="9">
        <f>+AP158/$AP$3</f>
        <v>7.9902009132968092E-6</v>
      </c>
      <c r="AN158" s="10">
        <f>+AN156+AM158</f>
        <v>0.99996416982010206</v>
      </c>
      <c r="AP158" s="5">
        <f>SUM(G158:AJ158)</f>
        <v>3.2729999999999997</v>
      </c>
    </row>
    <row r="159" spans="1:42" x14ac:dyDescent="0.2">
      <c r="A159" s="3" t="s">
        <v>86</v>
      </c>
      <c r="B159" s="3" t="s">
        <v>52</v>
      </c>
      <c r="C159" s="3" t="s">
        <v>7</v>
      </c>
      <c r="D159" s="3" t="s">
        <v>137</v>
      </c>
      <c r="E159" s="38" t="s">
        <v>21</v>
      </c>
      <c r="F159" s="3" t="s">
        <v>9</v>
      </c>
      <c r="G159" s="8"/>
      <c r="H159" s="8"/>
      <c r="I159" s="8"/>
      <c r="J159" s="8"/>
      <c r="K159" s="8"/>
      <c r="L159" s="8"/>
      <c r="M159" s="8"/>
      <c r="N159" s="8"/>
      <c r="O159" s="8"/>
      <c r="P159" s="8"/>
      <c r="Q159" s="8"/>
      <c r="R159" s="8"/>
      <c r="S159" s="8"/>
      <c r="T159" s="8"/>
      <c r="U159" s="8"/>
      <c r="V159" s="8">
        <v>-1</v>
      </c>
      <c r="W159" s="8"/>
      <c r="X159" s="8">
        <v>-1</v>
      </c>
      <c r="Y159" s="8"/>
      <c r="Z159" s="8"/>
      <c r="AA159" s="8">
        <v>-1</v>
      </c>
      <c r="AB159" s="8" t="s">
        <v>13</v>
      </c>
      <c r="AC159" s="8"/>
      <c r="AD159" s="8">
        <v>-1</v>
      </c>
      <c r="AE159" s="8">
        <v>-1</v>
      </c>
      <c r="AF159" s="8"/>
      <c r="AG159" s="8">
        <v>-1</v>
      </c>
      <c r="AH159" s="8"/>
      <c r="AI159" s="8" t="s">
        <v>13</v>
      </c>
      <c r="AJ159" s="8"/>
      <c r="AK159" s="12">
        <v>77</v>
      </c>
    </row>
    <row r="160" spans="1:42" x14ac:dyDescent="0.2">
      <c r="A160" s="3" t="s">
        <v>86</v>
      </c>
      <c r="B160" s="3" t="s">
        <v>52</v>
      </c>
      <c r="C160" s="3" t="s">
        <v>7</v>
      </c>
      <c r="D160" s="3" t="s">
        <v>137</v>
      </c>
      <c r="E160" s="38" t="s">
        <v>62</v>
      </c>
      <c r="F160" s="3" t="s">
        <v>8</v>
      </c>
      <c r="G160" s="8"/>
      <c r="H160" s="8"/>
      <c r="I160" s="8"/>
      <c r="J160" s="8"/>
      <c r="K160" s="8"/>
      <c r="L160" s="8"/>
      <c r="M160" s="8"/>
      <c r="N160" s="8"/>
      <c r="O160" s="8"/>
      <c r="P160" s="8"/>
      <c r="Q160" s="8"/>
      <c r="R160" s="8"/>
      <c r="S160" s="8"/>
      <c r="T160" s="8"/>
      <c r="U160" s="8"/>
      <c r="V160" s="8">
        <v>3.9E-2</v>
      </c>
      <c r="W160" s="8"/>
      <c r="X160" s="8">
        <v>0.995</v>
      </c>
      <c r="Y160" s="8"/>
      <c r="Z160" s="8">
        <v>0</v>
      </c>
      <c r="AA160" s="8">
        <v>0.80200000000000005</v>
      </c>
      <c r="AB160" s="8">
        <v>1.345</v>
      </c>
      <c r="AC160" s="8"/>
      <c r="AD160" s="8">
        <v>2.5999999999999999E-2</v>
      </c>
      <c r="AE160" s="8"/>
      <c r="AF160" s="8"/>
      <c r="AG160" s="8"/>
      <c r="AH160" s="8">
        <v>4.0000000000000001E-3</v>
      </c>
      <c r="AI160" s="8"/>
      <c r="AJ160" s="8"/>
      <c r="AK160" s="12">
        <v>78</v>
      </c>
      <c r="AM160" s="9">
        <f>+AP160/$AP$3</f>
        <v>7.8388436091035925E-6</v>
      </c>
      <c r="AN160" s="10">
        <f>+AN158+AM160</f>
        <v>0.99997200866371116</v>
      </c>
      <c r="AP160" s="5">
        <f>SUM(G160:AJ160)</f>
        <v>3.2109999999999999</v>
      </c>
    </row>
    <row r="161" spans="1:42" x14ac:dyDescent="0.2">
      <c r="A161" s="3" t="s">
        <v>86</v>
      </c>
      <c r="B161" s="3" t="s">
        <v>52</v>
      </c>
      <c r="C161" s="3" t="s">
        <v>7</v>
      </c>
      <c r="D161" s="3" t="s">
        <v>137</v>
      </c>
      <c r="E161" s="38" t="s">
        <v>62</v>
      </c>
      <c r="F161" s="3" t="s">
        <v>9</v>
      </c>
      <c r="G161" s="8"/>
      <c r="H161" s="8"/>
      <c r="I161" s="8"/>
      <c r="J161" s="8"/>
      <c r="K161" s="8"/>
      <c r="L161" s="8"/>
      <c r="M161" s="8"/>
      <c r="N161" s="8"/>
      <c r="O161" s="8"/>
      <c r="P161" s="8"/>
      <c r="Q161" s="8"/>
      <c r="R161" s="8"/>
      <c r="S161" s="8"/>
      <c r="T161" s="8"/>
      <c r="U161" s="8"/>
      <c r="V161" s="8">
        <v>-1</v>
      </c>
      <c r="W161" s="8"/>
      <c r="X161" s="8">
        <v>-1</v>
      </c>
      <c r="Y161" s="8"/>
      <c r="Z161" s="8">
        <v>-1</v>
      </c>
      <c r="AA161" s="8">
        <v>-1</v>
      </c>
      <c r="AB161" s="8" t="s">
        <v>13</v>
      </c>
      <c r="AC161" s="8"/>
      <c r="AD161" s="8">
        <v>-1</v>
      </c>
      <c r="AE161" s="8"/>
      <c r="AF161" s="8"/>
      <c r="AG161" s="8"/>
      <c r="AH161" s="8">
        <v>-1</v>
      </c>
      <c r="AI161" s="8"/>
      <c r="AJ161" s="8"/>
      <c r="AK161" s="12">
        <v>78</v>
      </c>
    </row>
    <row r="162" spans="1:42" x14ac:dyDescent="0.2">
      <c r="A162" s="3" t="s">
        <v>86</v>
      </c>
      <c r="B162" s="3" t="s">
        <v>52</v>
      </c>
      <c r="C162" s="3" t="s">
        <v>7</v>
      </c>
      <c r="D162" s="3" t="s">
        <v>20</v>
      </c>
      <c r="E162" s="38" t="s">
        <v>25</v>
      </c>
      <c r="F162" s="3" t="s">
        <v>8</v>
      </c>
      <c r="G162" s="8"/>
      <c r="H162" s="8"/>
      <c r="I162" s="8"/>
      <c r="J162" s="8"/>
      <c r="K162" s="8">
        <v>1</v>
      </c>
      <c r="L162" s="8"/>
      <c r="M162" s="8">
        <v>0.1</v>
      </c>
      <c r="N162" s="8">
        <v>0.2</v>
      </c>
      <c r="O162" s="8">
        <v>1.1000000000000001</v>
      </c>
      <c r="P162" s="8">
        <v>1.2999999999999999E-2</v>
      </c>
      <c r="Q162" s="8"/>
      <c r="R162" s="8"/>
      <c r="S162" s="8"/>
      <c r="T162" s="8"/>
      <c r="U162" s="8"/>
      <c r="V162" s="8"/>
      <c r="W162" s="8"/>
      <c r="X162" s="8"/>
      <c r="Y162" s="8"/>
      <c r="Z162" s="8"/>
      <c r="AA162" s="8"/>
      <c r="AB162" s="8"/>
      <c r="AC162" s="8">
        <v>6.9000000000000006E-2</v>
      </c>
      <c r="AD162" s="8"/>
      <c r="AE162" s="8">
        <v>0.128</v>
      </c>
      <c r="AF162" s="8">
        <v>1.0999999999999999E-2</v>
      </c>
      <c r="AG162" s="8"/>
      <c r="AH162" s="8">
        <v>8.0000000000000002E-3</v>
      </c>
      <c r="AI162" s="8"/>
      <c r="AJ162" s="8"/>
      <c r="AK162" s="12">
        <v>79</v>
      </c>
      <c r="AM162" s="9">
        <f>+AP162/$AP$3</f>
        <v>6.4180379471608057E-6</v>
      </c>
      <c r="AN162" s="10">
        <f>+AN160+AM162</f>
        <v>0.99997842670165837</v>
      </c>
      <c r="AP162" s="5">
        <f>SUM(G162:AJ162)</f>
        <v>2.6290000000000004</v>
      </c>
    </row>
    <row r="163" spans="1:42" x14ac:dyDescent="0.2">
      <c r="A163" s="3" t="s">
        <v>86</v>
      </c>
      <c r="B163" s="3" t="s">
        <v>52</v>
      </c>
      <c r="C163" s="3" t="s">
        <v>7</v>
      </c>
      <c r="D163" s="3" t="s">
        <v>20</v>
      </c>
      <c r="E163" s="38" t="s">
        <v>25</v>
      </c>
      <c r="F163" s="3" t="s">
        <v>9</v>
      </c>
      <c r="G163" s="8"/>
      <c r="H163" s="8"/>
      <c r="I163" s="8"/>
      <c r="J163" s="8"/>
      <c r="K163" s="8">
        <v>-1</v>
      </c>
      <c r="L163" s="8"/>
      <c r="M163" s="8">
        <v>-1</v>
      </c>
      <c r="N163" s="8">
        <v>-1</v>
      </c>
      <c r="O163" s="8">
        <v>-1</v>
      </c>
      <c r="P163" s="8">
        <v>-1</v>
      </c>
      <c r="Q163" s="8"/>
      <c r="R163" s="8"/>
      <c r="S163" s="8"/>
      <c r="T163" s="8"/>
      <c r="U163" s="8"/>
      <c r="V163" s="8"/>
      <c r="W163" s="8"/>
      <c r="X163" s="8"/>
      <c r="Y163" s="8"/>
      <c r="Z163" s="8"/>
      <c r="AA163" s="8"/>
      <c r="AB163" s="8"/>
      <c r="AC163" s="8">
        <v>-1</v>
      </c>
      <c r="AD163" s="8"/>
      <c r="AE163" s="8">
        <v>-1</v>
      </c>
      <c r="AF163" s="8">
        <v>-1</v>
      </c>
      <c r="AG163" s="8"/>
      <c r="AH163" s="8">
        <v>-1</v>
      </c>
      <c r="AI163" s="8"/>
      <c r="AJ163" s="8"/>
      <c r="AK163" s="12">
        <v>79</v>
      </c>
    </row>
    <row r="164" spans="1:42" x14ac:dyDescent="0.2">
      <c r="A164" s="3" t="s">
        <v>86</v>
      </c>
      <c r="B164" s="3" t="s">
        <v>52</v>
      </c>
      <c r="C164" s="3" t="s">
        <v>7</v>
      </c>
      <c r="D164" s="3" t="s">
        <v>59</v>
      </c>
      <c r="E164" s="38" t="s">
        <v>31</v>
      </c>
      <c r="F164" s="3" t="s">
        <v>8</v>
      </c>
      <c r="G164" s="8"/>
      <c r="H164" s="8"/>
      <c r="I164" s="8"/>
      <c r="J164" s="8"/>
      <c r="K164" s="8"/>
      <c r="L164" s="8"/>
      <c r="M164" s="8"/>
      <c r="N164" s="8"/>
      <c r="O164" s="8"/>
      <c r="P164" s="8"/>
      <c r="Q164" s="8"/>
      <c r="R164" s="8"/>
      <c r="S164" s="8"/>
      <c r="T164" s="8"/>
      <c r="U164" s="8"/>
      <c r="V164" s="8"/>
      <c r="W164" s="8">
        <v>0.6</v>
      </c>
      <c r="X164" s="8">
        <v>0.18</v>
      </c>
      <c r="Y164" s="8">
        <v>0.55900000000000005</v>
      </c>
      <c r="Z164" s="8">
        <v>0.36899999999999999</v>
      </c>
      <c r="AA164" s="8"/>
      <c r="AB164" s="8"/>
      <c r="AC164" s="8"/>
      <c r="AD164" s="8">
        <v>0.126</v>
      </c>
      <c r="AE164" s="8"/>
      <c r="AF164" s="8"/>
      <c r="AG164" s="8"/>
      <c r="AH164" s="8"/>
      <c r="AI164" s="8"/>
      <c r="AJ164" s="8"/>
      <c r="AK164" s="12">
        <v>80</v>
      </c>
      <c r="AM164" s="9">
        <f>+AP164/$AP$3</f>
        <v>4.4772467079090589E-6</v>
      </c>
      <c r="AN164" s="10">
        <f>+AN162+AM164</f>
        <v>0.99998290394836631</v>
      </c>
      <c r="AP164" s="5">
        <f>SUM(G164:AJ164)</f>
        <v>1.8340000000000001</v>
      </c>
    </row>
    <row r="165" spans="1:42" x14ac:dyDescent="0.2">
      <c r="A165" s="3" t="s">
        <v>86</v>
      </c>
      <c r="B165" s="3" t="s">
        <v>52</v>
      </c>
      <c r="C165" s="3" t="s">
        <v>7</v>
      </c>
      <c r="D165" s="3" t="s">
        <v>59</v>
      </c>
      <c r="E165" s="38" t="s">
        <v>31</v>
      </c>
      <c r="F165" s="3" t="s">
        <v>9</v>
      </c>
      <c r="G165" s="8"/>
      <c r="H165" s="8"/>
      <c r="I165" s="8"/>
      <c r="J165" s="8"/>
      <c r="K165" s="8"/>
      <c r="L165" s="8"/>
      <c r="M165" s="8"/>
      <c r="N165" s="8"/>
      <c r="O165" s="8"/>
      <c r="P165" s="8"/>
      <c r="Q165" s="8"/>
      <c r="R165" s="8"/>
      <c r="S165" s="8"/>
      <c r="T165" s="8"/>
      <c r="U165" s="8"/>
      <c r="V165" s="8"/>
      <c r="W165" s="8">
        <v>-1</v>
      </c>
      <c r="X165" s="8">
        <v>-1</v>
      </c>
      <c r="Y165" s="8">
        <v>-1</v>
      </c>
      <c r="Z165" s="8">
        <v>-1</v>
      </c>
      <c r="AA165" s="8"/>
      <c r="AB165" s="8"/>
      <c r="AC165" s="8"/>
      <c r="AD165" s="8">
        <v>-1</v>
      </c>
      <c r="AE165" s="8"/>
      <c r="AF165" s="8"/>
      <c r="AG165" s="8"/>
      <c r="AH165" s="8"/>
      <c r="AI165" s="8"/>
      <c r="AJ165" s="8"/>
      <c r="AK165" s="12">
        <v>80</v>
      </c>
    </row>
    <row r="166" spans="1:42" x14ac:dyDescent="0.2">
      <c r="A166" s="3" t="s">
        <v>86</v>
      </c>
      <c r="B166" s="3" t="s">
        <v>52</v>
      </c>
      <c r="C166" s="3" t="s">
        <v>7</v>
      </c>
      <c r="D166" s="3" t="s">
        <v>141</v>
      </c>
      <c r="E166" s="38" t="s">
        <v>22</v>
      </c>
      <c r="F166" s="3" t="s">
        <v>8</v>
      </c>
      <c r="G166" s="8"/>
      <c r="H166" s="8"/>
      <c r="I166" s="8"/>
      <c r="J166" s="8"/>
      <c r="K166" s="8"/>
      <c r="L166" s="8"/>
      <c r="M166" s="8"/>
      <c r="N166" s="8"/>
      <c r="O166" s="8"/>
      <c r="P166" s="8"/>
      <c r="Q166" s="8"/>
      <c r="R166" s="8"/>
      <c r="S166" s="8"/>
      <c r="T166" s="8"/>
      <c r="U166" s="8"/>
      <c r="V166" s="8"/>
      <c r="W166" s="8"/>
      <c r="X166" s="8"/>
      <c r="Y166" s="8"/>
      <c r="Z166" s="8"/>
      <c r="AA166" s="8"/>
      <c r="AB166" s="8"/>
      <c r="AC166" s="8"/>
      <c r="AD166" s="8"/>
      <c r="AE166" s="8"/>
      <c r="AF166" s="8"/>
      <c r="AG166" s="8"/>
      <c r="AH166" s="8">
        <v>3.9E-2</v>
      </c>
      <c r="AI166" s="8">
        <v>4.4999999999999998E-2</v>
      </c>
      <c r="AJ166" s="8">
        <v>1.617</v>
      </c>
      <c r="AK166" s="12">
        <v>81</v>
      </c>
      <c r="AM166" s="9">
        <f>+AP166/$AP$3</f>
        <v>4.1525608779461884E-6</v>
      </c>
      <c r="AN166" s="10">
        <f>+AN164+AM166</f>
        <v>0.99998705650924424</v>
      </c>
      <c r="AP166" s="5">
        <f>SUM(G166:AJ166)</f>
        <v>1.7010000000000001</v>
      </c>
    </row>
    <row r="167" spans="1:42" x14ac:dyDescent="0.2">
      <c r="A167" s="3" t="s">
        <v>86</v>
      </c>
      <c r="B167" s="3" t="s">
        <v>52</v>
      </c>
      <c r="C167" s="3" t="s">
        <v>7</v>
      </c>
      <c r="D167" s="3" t="s">
        <v>141</v>
      </c>
      <c r="E167" s="38" t="s">
        <v>22</v>
      </c>
      <c r="F167" s="3" t="s">
        <v>9</v>
      </c>
      <c r="G167" s="8"/>
      <c r="H167" s="8"/>
      <c r="I167" s="8"/>
      <c r="J167" s="8"/>
      <c r="K167" s="8"/>
      <c r="L167" s="8"/>
      <c r="M167" s="8"/>
      <c r="N167" s="8"/>
      <c r="O167" s="8"/>
      <c r="P167" s="8"/>
      <c r="Q167" s="8"/>
      <c r="R167" s="8"/>
      <c r="S167" s="8"/>
      <c r="T167" s="8"/>
      <c r="U167" s="8"/>
      <c r="V167" s="8"/>
      <c r="W167" s="8"/>
      <c r="X167" s="8"/>
      <c r="Y167" s="8"/>
      <c r="Z167" s="8"/>
      <c r="AA167" s="8"/>
      <c r="AB167" s="8"/>
      <c r="AC167" s="8"/>
      <c r="AD167" s="8"/>
      <c r="AE167" s="8"/>
      <c r="AF167" s="8"/>
      <c r="AG167" s="8"/>
      <c r="AH167" s="8">
        <v>-1</v>
      </c>
      <c r="AI167" s="8">
        <v>-1</v>
      </c>
      <c r="AJ167" s="8">
        <v>-1</v>
      </c>
      <c r="AK167" s="12">
        <v>81</v>
      </c>
    </row>
    <row r="168" spans="1:42" x14ac:dyDescent="0.2">
      <c r="A168" s="3" t="s">
        <v>86</v>
      </c>
      <c r="B168" s="3" t="s">
        <v>52</v>
      </c>
      <c r="C168" s="3" t="s">
        <v>7</v>
      </c>
      <c r="D168" s="3" t="s">
        <v>137</v>
      </c>
      <c r="E168" s="38" t="s">
        <v>33</v>
      </c>
      <c r="F168" s="3" t="s">
        <v>8</v>
      </c>
      <c r="G168" s="8"/>
      <c r="H168" s="8"/>
      <c r="I168" s="8"/>
      <c r="J168" s="8"/>
      <c r="K168" s="8"/>
      <c r="L168" s="8"/>
      <c r="M168" s="8"/>
      <c r="N168" s="8"/>
      <c r="O168" s="8"/>
      <c r="P168" s="8"/>
      <c r="Q168" s="8"/>
      <c r="R168" s="8"/>
      <c r="S168" s="8"/>
      <c r="T168" s="8"/>
      <c r="U168" s="8"/>
      <c r="V168" s="8"/>
      <c r="W168" s="8"/>
      <c r="X168" s="8">
        <v>1.419</v>
      </c>
      <c r="Y168" s="8"/>
      <c r="Z168" s="8"/>
      <c r="AA168" s="8"/>
      <c r="AB168" s="8"/>
      <c r="AC168" s="8"/>
      <c r="AD168" s="8"/>
      <c r="AE168" s="8"/>
      <c r="AF168" s="8">
        <v>1.4999999999999999E-2</v>
      </c>
      <c r="AG168" s="8"/>
      <c r="AH168" s="8"/>
      <c r="AI168" s="8"/>
      <c r="AJ168" s="8"/>
      <c r="AK168" s="12">
        <v>82</v>
      </c>
      <c r="AM168" s="9">
        <f>+AP168/$AP$3</f>
        <v>3.5007479711786209E-6</v>
      </c>
      <c r="AN168" s="10">
        <f>+AN166+AM168</f>
        <v>0.99999055725721542</v>
      </c>
      <c r="AP168" s="5">
        <f>SUM(G168:AJ168)</f>
        <v>1.4339999999999999</v>
      </c>
    </row>
    <row r="169" spans="1:42" x14ac:dyDescent="0.2">
      <c r="A169" s="3" t="s">
        <v>86</v>
      </c>
      <c r="B169" s="3" t="s">
        <v>52</v>
      </c>
      <c r="C169" s="3" t="s">
        <v>7</v>
      </c>
      <c r="D169" s="3" t="s">
        <v>137</v>
      </c>
      <c r="E169" s="38" t="s">
        <v>33</v>
      </c>
      <c r="F169" s="3" t="s">
        <v>9</v>
      </c>
      <c r="G169" s="8"/>
      <c r="H169" s="8"/>
      <c r="I169" s="8"/>
      <c r="J169" s="8"/>
      <c r="K169" s="8"/>
      <c r="L169" s="8"/>
      <c r="M169" s="8"/>
      <c r="N169" s="8"/>
      <c r="O169" s="8"/>
      <c r="P169" s="8"/>
      <c r="Q169" s="8"/>
      <c r="R169" s="8"/>
      <c r="S169" s="8"/>
      <c r="T169" s="8"/>
      <c r="U169" s="8"/>
      <c r="V169" s="8"/>
      <c r="W169" s="8"/>
      <c r="X169" s="8">
        <v>-1</v>
      </c>
      <c r="Y169" s="8"/>
      <c r="Z169" s="8"/>
      <c r="AA169" s="8"/>
      <c r="AB169" s="8"/>
      <c r="AC169" s="8"/>
      <c r="AD169" s="8"/>
      <c r="AE169" s="8"/>
      <c r="AF169" s="8">
        <v>-1</v>
      </c>
      <c r="AG169" s="8"/>
      <c r="AH169" s="8"/>
      <c r="AI169" s="8"/>
      <c r="AJ169" s="8"/>
      <c r="AK169" s="12">
        <v>82</v>
      </c>
    </row>
    <row r="170" spans="1:42" x14ac:dyDescent="0.2">
      <c r="A170" s="3" t="s">
        <v>86</v>
      </c>
      <c r="B170" s="3" t="s">
        <v>52</v>
      </c>
      <c r="C170" s="3" t="s">
        <v>17</v>
      </c>
      <c r="D170" s="3" t="s">
        <v>138</v>
      </c>
      <c r="E170" s="38" t="s">
        <v>22</v>
      </c>
      <c r="F170" s="3" t="s">
        <v>8</v>
      </c>
      <c r="G170" s="8"/>
      <c r="H170" s="8"/>
      <c r="I170" s="8"/>
      <c r="J170" s="8"/>
      <c r="K170" s="8"/>
      <c r="L170" s="8"/>
      <c r="M170" s="8"/>
      <c r="N170" s="8"/>
      <c r="O170" s="8"/>
      <c r="P170" s="8">
        <v>1.9E-2</v>
      </c>
      <c r="Q170" s="8">
        <v>0.02</v>
      </c>
      <c r="R170" s="8">
        <v>0.10299999999999999</v>
      </c>
      <c r="S170" s="8"/>
      <c r="T170" s="8">
        <v>0.22500000000000001</v>
      </c>
      <c r="U170" s="8"/>
      <c r="V170" s="8">
        <v>0.128</v>
      </c>
      <c r="W170" s="8">
        <v>0.09</v>
      </c>
      <c r="X170" s="8">
        <v>0.16700000000000001</v>
      </c>
      <c r="Y170" s="8">
        <v>1.7999999999999999E-2</v>
      </c>
      <c r="Z170" s="8">
        <v>7.2999999999999995E-2</v>
      </c>
      <c r="AA170" s="8">
        <v>0.28000000000000003</v>
      </c>
      <c r="AB170" s="8"/>
      <c r="AC170" s="8"/>
      <c r="AD170" s="8"/>
      <c r="AE170" s="8"/>
      <c r="AF170" s="8"/>
      <c r="AG170" s="8"/>
      <c r="AH170" s="8"/>
      <c r="AI170" s="8"/>
      <c r="AJ170" s="8"/>
      <c r="AK170" s="12">
        <v>83</v>
      </c>
      <c r="AM170" s="9">
        <f>+AP170/$AP$3</f>
        <v>2.7415202033707053E-6</v>
      </c>
      <c r="AN170" s="10">
        <f>+AN168+AM170</f>
        <v>0.99999329877741883</v>
      </c>
      <c r="AP170" s="5">
        <f>SUM(G170:AJ170)</f>
        <v>1.123</v>
      </c>
    </row>
    <row r="171" spans="1:42" x14ac:dyDescent="0.2">
      <c r="A171" s="3" t="s">
        <v>86</v>
      </c>
      <c r="B171" s="3" t="s">
        <v>52</v>
      </c>
      <c r="C171" s="3" t="s">
        <v>17</v>
      </c>
      <c r="D171" s="3" t="s">
        <v>138</v>
      </c>
      <c r="E171" s="38" t="s">
        <v>22</v>
      </c>
      <c r="F171" s="3" t="s">
        <v>9</v>
      </c>
      <c r="G171" s="8"/>
      <c r="H171" s="8"/>
      <c r="I171" s="8"/>
      <c r="J171" s="8"/>
      <c r="K171" s="8"/>
      <c r="L171" s="8"/>
      <c r="M171" s="8"/>
      <c r="N171" s="8"/>
      <c r="O171" s="8"/>
      <c r="P171" s="8">
        <v>-1</v>
      </c>
      <c r="Q171" s="8">
        <v>-1</v>
      </c>
      <c r="R171" s="8">
        <v>-1</v>
      </c>
      <c r="S171" s="8"/>
      <c r="T171" s="8">
        <v>-1</v>
      </c>
      <c r="U171" s="8"/>
      <c r="V171" s="8">
        <v>-1</v>
      </c>
      <c r="W171" s="8">
        <v>-1</v>
      </c>
      <c r="X171" s="8">
        <v>-1</v>
      </c>
      <c r="Y171" s="8">
        <v>-1</v>
      </c>
      <c r="Z171" s="8">
        <v>-1</v>
      </c>
      <c r="AA171" s="8">
        <v>-1</v>
      </c>
      <c r="AB171" s="8"/>
      <c r="AC171" s="8"/>
      <c r="AD171" s="8"/>
      <c r="AE171" s="8"/>
      <c r="AF171" s="8"/>
      <c r="AG171" s="8"/>
      <c r="AH171" s="8"/>
      <c r="AI171" s="8"/>
      <c r="AJ171" s="8"/>
      <c r="AK171" s="12">
        <v>83</v>
      </c>
    </row>
    <row r="172" spans="1:42" x14ac:dyDescent="0.2">
      <c r="A172" s="3" t="s">
        <v>86</v>
      </c>
      <c r="B172" s="3" t="s">
        <v>52</v>
      </c>
      <c r="C172" s="3" t="s">
        <v>7</v>
      </c>
      <c r="D172" s="3" t="s">
        <v>139</v>
      </c>
      <c r="E172" s="38" t="s">
        <v>25</v>
      </c>
      <c r="F172" s="3" t="s">
        <v>8</v>
      </c>
      <c r="G172" s="8"/>
      <c r="H172" s="8"/>
      <c r="I172" s="8"/>
      <c r="J172" s="8"/>
      <c r="K172" s="8"/>
      <c r="L172" s="8">
        <v>1</v>
      </c>
      <c r="M172" s="8"/>
      <c r="N172" s="8"/>
      <c r="O172" s="8"/>
      <c r="P172" s="8"/>
      <c r="Q172" s="8"/>
      <c r="R172" s="8"/>
      <c r="S172" s="8"/>
      <c r="T172" s="8"/>
      <c r="U172" s="8"/>
      <c r="V172" s="8"/>
      <c r="W172" s="8"/>
      <c r="X172" s="8"/>
      <c r="Y172" s="8"/>
      <c r="Z172" s="8"/>
      <c r="AA172" s="8"/>
      <c r="AB172" s="8"/>
      <c r="AC172" s="8"/>
      <c r="AD172" s="8"/>
      <c r="AE172" s="8"/>
      <c r="AF172" s="8"/>
      <c r="AG172" s="8"/>
      <c r="AH172" s="8"/>
      <c r="AI172" s="8"/>
      <c r="AJ172" s="8"/>
      <c r="AK172" s="12">
        <v>84</v>
      </c>
      <c r="AM172" s="9">
        <f>+AP172/$AP$3</f>
        <v>2.4412468418260956E-6</v>
      </c>
      <c r="AN172" s="10">
        <f>+AN170+AM172</f>
        <v>0.99999574002426062</v>
      </c>
      <c r="AP172" s="5">
        <f>SUM(G172:AJ172)</f>
        <v>1</v>
      </c>
    </row>
    <row r="173" spans="1:42" x14ac:dyDescent="0.2">
      <c r="A173" s="3" t="s">
        <v>86</v>
      </c>
      <c r="B173" s="3" t="s">
        <v>52</v>
      </c>
      <c r="C173" s="3" t="s">
        <v>7</v>
      </c>
      <c r="D173" s="3" t="s">
        <v>139</v>
      </c>
      <c r="E173" s="38" t="s">
        <v>25</v>
      </c>
      <c r="F173" s="3" t="s">
        <v>9</v>
      </c>
      <c r="G173" s="8"/>
      <c r="H173" s="8"/>
      <c r="I173" s="8"/>
      <c r="J173" s="8"/>
      <c r="K173" s="8"/>
      <c r="L173" s="8">
        <v>-1</v>
      </c>
      <c r="M173" s="8"/>
      <c r="N173" s="8"/>
      <c r="O173" s="8"/>
      <c r="P173" s="8"/>
      <c r="Q173" s="8"/>
      <c r="R173" s="8"/>
      <c r="S173" s="8"/>
      <c r="T173" s="8"/>
      <c r="U173" s="8"/>
      <c r="V173" s="8"/>
      <c r="W173" s="8"/>
      <c r="X173" s="8"/>
      <c r="Y173" s="8"/>
      <c r="Z173" s="8"/>
      <c r="AA173" s="8"/>
      <c r="AB173" s="8"/>
      <c r="AC173" s="8"/>
      <c r="AD173" s="8"/>
      <c r="AE173" s="8"/>
      <c r="AF173" s="8"/>
      <c r="AG173" s="8"/>
      <c r="AH173" s="8"/>
      <c r="AI173" s="8"/>
      <c r="AJ173" s="8"/>
      <c r="AK173" s="12">
        <v>84</v>
      </c>
    </row>
    <row r="174" spans="1:42" x14ac:dyDescent="0.2">
      <c r="A174" s="3" t="s">
        <v>86</v>
      </c>
      <c r="B174" s="3" t="s">
        <v>52</v>
      </c>
      <c r="C174" s="3" t="s">
        <v>7</v>
      </c>
      <c r="D174" s="3" t="s">
        <v>141</v>
      </c>
      <c r="E174" s="38" t="s">
        <v>21</v>
      </c>
      <c r="F174" s="3" t="s">
        <v>8</v>
      </c>
      <c r="G174" s="8"/>
      <c r="H174" s="8"/>
      <c r="I174" s="8"/>
      <c r="J174" s="8"/>
      <c r="K174" s="8"/>
      <c r="L174" s="8"/>
      <c r="M174" s="8"/>
      <c r="N174" s="8"/>
      <c r="O174" s="8"/>
      <c r="P174" s="8"/>
      <c r="Q174" s="8"/>
      <c r="R174" s="8"/>
      <c r="S174" s="8"/>
      <c r="T174" s="8"/>
      <c r="U174" s="8"/>
      <c r="V174" s="8"/>
      <c r="W174" s="8"/>
      <c r="X174" s="8"/>
      <c r="Y174" s="8"/>
      <c r="Z174" s="8"/>
      <c r="AA174" s="8"/>
      <c r="AB174" s="8"/>
      <c r="AC174" s="8"/>
      <c r="AD174" s="8"/>
      <c r="AE174" s="8">
        <v>0.84499999999999997</v>
      </c>
      <c r="AF174" s="8">
        <v>5.0000000000000001E-3</v>
      </c>
      <c r="AG174" s="8">
        <v>8.1000000000000003E-2</v>
      </c>
      <c r="AH174" s="8"/>
      <c r="AI174" s="8"/>
      <c r="AJ174" s="8"/>
      <c r="AK174" s="12">
        <v>85</v>
      </c>
      <c r="AM174" s="9">
        <f>+AP174/$AP$3</f>
        <v>2.2728008097400946E-6</v>
      </c>
      <c r="AN174" s="10">
        <f>+AN172+AM174</f>
        <v>0.99999801282507039</v>
      </c>
      <c r="AP174" s="5">
        <f>SUM(G174:AJ174)</f>
        <v>0.93099999999999994</v>
      </c>
    </row>
    <row r="175" spans="1:42" x14ac:dyDescent="0.2">
      <c r="A175" s="3" t="s">
        <v>86</v>
      </c>
      <c r="B175" s="3" t="s">
        <v>52</v>
      </c>
      <c r="C175" s="3" t="s">
        <v>7</v>
      </c>
      <c r="D175" s="3" t="s">
        <v>141</v>
      </c>
      <c r="E175" s="38" t="s">
        <v>21</v>
      </c>
      <c r="F175" s="3" t="s">
        <v>9</v>
      </c>
      <c r="G175" s="8"/>
      <c r="H175" s="8"/>
      <c r="I175" s="8"/>
      <c r="J175" s="8"/>
      <c r="K175" s="8"/>
      <c r="L175" s="8"/>
      <c r="M175" s="8"/>
      <c r="N175" s="8"/>
      <c r="O175" s="8"/>
      <c r="P175" s="8"/>
      <c r="Q175" s="8"/>
      <c r="R175" s="8"/>
      <c r="S175" s="8"/>
      <c r="T175" s="8"/>
      <c r="U175" s="8"/>
      <c r="V175" s="8"/>
      <c r="W175" s="8"/>
      <c r="X175" s="8"/>
      <c r="Y175" s="8"/>
      <c r="Z175" s="8"/>
      <c r="AA175" s="8"/>
      <c r="AB175" s="8"/>
      <c r="AC175" s="8"/>
      <c r="AD175" s="8"/>
      <c r="AE175" s="8">
        <v>-1</v>
      </c>
      <c r="AF175" s="8">
        <v>-1</v>
      </c>
      <c r="AG175" s="8">
        <v>-1</v>
      </c>
      <c r="AH175" s="8"/>
      <c r="AI175" s="8"/>
      <c r="AJ175" s="8"/>
      <c r="AK175" s="12">
        <v>85</v>
      </c>
    </row>
    <row r="176" spans="1:42" x14ac:dyDescent="0.2">
      <c r="A176" s="3" t="s">
        <v>86</v>
      </c>
      <c r="B176" s="3" t="s">
        <v>52</v>
      </c>
      <c r="C176" s="3" t="s">
        <v>7</v>
      </c>
      <c r="D176" s="3" t="s">
        <v>137</v>
      </c>
      <c r="E176" s="38" t="s">
        <v>25</v>
      </c>
      <c r="F176" s="3" t="s">
        <v>8</v>
      </c>
      <c r="G176" s="8"/>
      <c r="H176" s="8"/>
      <c r="I176" s="8"/>
      <c r="J176" s="8"/>
      <c r="K176" s="8"/>
      <c r="L176" s="8"/>
      <c r="M176" s="8"/>
      <c r="N176" s="8"/>
      <c r="O176" s="8"/>
      <c r="P176" s="8"/>
      <c r="Q176" s="8"/>
      <c r="R176" s="8"/>
      <c r="S176" s="8"/>
      <c r="T176" s="8"/>
      <c r="U176" s="8"/>
      <c r="V176" s="8"/>
      <c r="W176" s="8"/>
      <c r="X176" s="8">
        <v>8.3000000000000004E-2</v>
      </c>
      <c r="Y176" s="8"/>
      <c r="Z176" s="8"/>
      <c r="AA176" s="8">
        <v>1.4999999999999999E-2</v>
      </c>
      <c r="AB176" s="8"/>
      <c r="AC176" s="8"/>
      <c r="AD176" s="8">
        <v>0.38300000000000001</v>
      </c>
      <c r="AE176" s="8">
        <v>4.1000000000000002E-2</v>
      </c>
      <c r="AF176" s="8"/>
      <c r="AG176" s="8"/>
      <c r="AH176" s="8"/>
      <c r="AI176" s="8"/>
      <c r="AJ176" s="8"/>
      <c r="AK176" s="12">
        <v>86</v>
      </c>
      <c r="AM176" s="9">
        <f>+AP176/$AP$3</f>
        <v>1.2743308514332218E-6</v>
      </c>
      <c r="AN176" s="10">
        <f>+AN174+AM176</f>
        <v>0.99999928715592179</v>
      </c>
      <c r="AP176" s="5">
        <f>SUM(G176:AJ176)</f>
        <v>0.52200000000000002</v>
      </c>
    </row>
    <row r="177" spans="1:42" x14ac:dyDescent="0.2">
      <c r="A177" s="3" t="s">
        <v>86</v>
      </c>
      <c r="B177" s="3" t="s">
        <v>52</v>
      </c>
      <c r="C177" s="3" t="s">
        <v>7</v>
      </c>
      <c r="D177" s="3" t="s">
        <v>137</v>
      </c>
      <c r="E177" s="38" t="s">
        <v>25</v>
      </c>
      <c r="F177" s="3" t="s">
        <v>9</v>
      </c>
      <c r="G177" s="8"/>
      <c r="H177" s="8"/>
      <c r="I177" s="8"/>
      <c r="J177" s="8"/>
      <c r="K177" s="8"/>
      <c r="L177" s="8"/>
      <c r="M177" s="8"/>
      <c r="N177" s="8"/>
      <c r="O177" s="8"/>
      <c r="P177" s="8"/>
      <c r="Q177" s="8"/>
      <c r="R177" s="8"/>
      <c r="S177" s="8"/>
      <c r="T177" s="8"/>
      <c r="U177" s="8"/>
      <c r="V177" s="8"/>
      <c r="W177" s="8"/>
      <c r="X177" s="8">
        <v>-1</v>
      </c>
      <c r="Y177" s="8"/>
      <c r="Z177" s="8"/>
      <c r="AA177" s="8">
        <v>-1</v>
      </c>
      <c r="AB177" s="8"/>
      <c r="AC177" s="8"/>
      <c r="AD177" s="8">
        <v>-1</v>
      </c>
      <c r="AE177" s="8" t="s">
        <v>13</v>
      </c>
      <c r="AF177" s="8"/>
      <c r="AG177" s="8"/>
      <c r="AH177" s="8"/>
      <c r="AI177" s="8"/>
      <c r="AJ177" s="8"/>
      <c r="AK177" s="12">
        <v>86</v>
      </c>
    </row>
    <row r="178" spans="1:42" x14ac:dyDescent="0.2">
      <c r="A178" s="3" t="s">
        <v>86</v>
      </c>
      <c r="B178" s="3" t="s">
        <v>52</v>
      </c>
      <c r="C178" s="3" t="s">
        <v>17</v>
      </c>
      <c r="D178" s="3" t="s">
        <v>138</v>
      </c>
      <c r="E178" s="38" t="s">
        <v>27</v>
      </c>
      <c r="F178" s="3" t="s">
        <v>8</v>
      </c>
      <c r="G178" s="8"/>
      <c r="H178" s="8"/>
      <c r="I178" s="8"/>
      <c r="J178" s="8"/>
      <c r="K178" s="8"/>
      <c r="L178" s="8"/>
      <c r="M178" s="8"/>
      <c r="N178" s="8"/>
      <c r="O178" s="8">
        <v>0.11</v>
      </c>
      <c r="P178" s="8"/>
      <c r="Q178" s="8"/>
      <c r="R178" s="8"/>
      <c r="S178" s="8"/>
      <c r="T178" s="8"/>
      <c r="U178" s="8"/>
      <c r="V178" s="8"/>
      <c r="W178" s="8"/>
      <c r="X178" s="8"/>
      <c r="Y178" s="8"/>
      <c r="Z178" s="8"/>
      <c r="AA178" s="8"/>
      <c r="AB178" s="8"/>
      <c r="AC178" s="8"/>
      <c r="AD178" s="8"/>
      <c r="AE178" s="8"/>
      <c r="AF178" s="8"/>
      <c r="AG178" s="8"/>
      <c r="AH178" s="8"/>
      <c r="AI178" s="8"/>
      <c r="AJ178" s="8"/>
      <c r="AK178" s="12">
        <v>87</v>
      </c>
      <c r="AM178" s="9">
        <f>+AP178/$AP$3</f>
        <v>2.685371526008705E-7</v>
      </c>
      <c r="AN178" s="10">
        <f>+AN176+AM178</f>
        <v>0.99999955569307442</v>
      </c>
      <c r="AP178" s="5">
        <f>SUM(G178:AJ178)</f>
        <v>0.11</v>
      </c>
    </row>
    <row r="179" spans="1:42" x14ac:dyDescent="0.2">
      <c r="A179" s="3" t="s">
        <v>86</v>
      </c>
      <c r="B179" s="3" t="s">
        <v>52</v>
      </c>
      <c r="C179" s="3" t="s">
        <v>17</v>
      </c>
      <c r="D179" s="3" t="s">
        <v>138</v>
      </c>
      <c r="E179" s="38" t="s">
        <v>27</v>
      </c>
      <c r="F179" s="3" t="s">
        <v>9</v>
      </c>
      <c r="G179" s="8"/>
      <c r="H179" s="8"/>
      <c r="I179" s="8"/>
      <c r="J179" s="8"/>
      <c r="K179" s="8"/>
      <c r="L179" s="8"/>
      <c r="M179" s="8"/>
      <c r="N179" s="8"/>
      <c r="O179" s="8">
        <v>-1</v>
      </c>
      <c r="P179" s="8"/>
      <c r="Q179" s="8"/>
      <c r="R179" s="8"/>
      <c r="S179" s="8"/>
      <c r="T179" s="8"/>
      <c r="U179" s="8"/>
      <c r="V179" s="8"/>
      <c r="W179" s="8"/>
      <c r="X179" s="8"/>
      <c r="Y179" s="8"/>
      <c r="Z179" s="8"/>
      <c r="AA179" s="8"/>
      <c r="AB179" s="8"/>
      <c r="AC179" s="8"/>
      <c r="AD179" s="8"/>
      <c r="AE179" s="8"/>
      <c r="AF179" s="8"/>
      <c r="AG179" s="8"/>
      <c r="AH179" s="8"/>
      <c r="AI179" s="8"/>
      <c r="AJ179" s="8"/>
      <c r="AK179" s="12">
        <v>87</v>
      </c>
    </row>
    <row r="180" spans="1:42" x14ac:dyDescent="0.2">
      <c r="A180" s="3" t="s">
        <v>86</v>
      </c>
      <c r="B180" s="3" t="s">
        <v>52</v>
      </c>
      <c r="C180" s="3" t="s">
        <v>7</v>
      </c>
      <c r="D180" s="3" t="s">
        <v>146</v>
      </c>
      <c r="E180" s="38" t="s">
        <v>21</v>
      </c>
      <c r="F180" s="3" t="s">
        <v>8</v>
      </c>
      <c r="G180" s="8"/>
      <c r="H180" s="8">
        <v>0.04</v>
      </c>
      <c r="I180" s="8"/>
      <c r="J180" s="8"/>
      <c r="K180" s="8"/>
      <c r="L180" s="8"/>
      <c r="M180" s="8"/>
      <c r="N180" s="8"/>
      <c r="O180" s="8"/>
      <c r="P180" s="8"/>
      <c r="Q180" s="8"/>
      <c r="R180" s="8"/>
      <c r="S180" s="8"/>
      <c r="T180" s="8"/>
      <c r="U180" s="8"/>
      <c r="V180" s="8"/>
      <c r="W180" s="8"/>
      <c r="X180" s="8"/>
      <c r="Y180" s="8"/>
      <c r="Z180" s="8"/>
      <c r="AA180" s="8"/>
      <c r="AB180" s="8"/>
      <c r="AC180" s="8"/>
      <c r="AD180" s="8">
        <v>3.7999999999999999E-2</v>
      </c>
      <c r="AE180" s="8"/>
      <c r="AF180" s="8"/>
      <c r="AG180" s="8"/>
      <c r="AH180" s="8"/>
      <c r="AI180" s="8"/>
      <c r="AJ180" s="8"/>
      <c r="AK180" s="12">
        <v>88</v>
      </c>
      <c r="AM180" s="9">
        <f>+AP180/$AP$3</f>
        <v>1.9041725366243545E-7</v>
      </c>
      <c r="AN180" s="10">
        <f>+AN178+AM180</f>
        <v>0.99999974611032805</v>
      </c>
      <c r="AP180" s="5">
        <f>SUM(G180:AJ180)</f>
        <v>7.8E-2</v>
      </c>
    </row>
    <row r="181" spans="1:42" x14ac:dyDescent="0.2">
      <c r="A181" s="3" t="s">
        <v>86</v>
      </c>
      <c r="B181" s="3" t="s">
        <v>52</v>
      </c>
      <c r="C181" s="3" t="s">
        <v>7</v>
      </c>
      <c r="D181" s="3" t="s">
        <v>146</v>
      </c>
      <c r="E181" s="38" t="s">
        <v>21</v>
      </c>
      <c r="F181" s="3" t="s">
        <v>9</v>
      </c>
      <c r="G181" s="8"/>
      <c r="H181" s="8">
        <v>-1</v>
      </c>
      <c r="I181" s="8"/>
      <c r="J181" s="8"/>
      <c r="K181" s="8"/>
      <c r="L181" s="8"/>
      <c r="M181" s="8"/>
      <c r="N181" s="8"/>
      <c r="O181" s="8"/>
      <c r="P181" s="8"/>
      <c r="Q181" s="8"/>
      <c r="R181" s="8"/>
      <c r="S181" s="8"/>
      <c r="T181" s="8"/>
      <c r="U181" s="8"/>
      <c r="V181" s="8"/>
      <c r="W181" s="8"/>
      <c r="X181" s="8"/>
      <c r="Y181" s="8"/>
      <c r="Z181" s="8"/>
      <c r="AA181" s="8"/>
      <c r="AB181" s="8"/>
      <c r="AC181" s="8"/>
      <c r="AD181" s="8" t="s">
        <v>13</v>
      </c>
      <c r="AE181" s="8"/>
      <c r="AF181" s="8"/>
      <c r="AG181" s="8"/>
      <c r="AH181" s="8"/>
      <c r="AI181" s="8"/>
      <c r="AJ181" s="8"/>
      <c r="AK181" s="12">
        <v>88</v>
      </c>
    </row>
    <row r="182" spans="1:42" x14ac:dyDescent="0.2">
      <c r="A182" s="3" t="s">
        <v>86</v>
      </c>
      <c r="B182" s="3" t="s">
        <v>52</v>
      </c>
      <c r="C182" s="3" t="s">
        <v>7</v>
      </c>
      <c r="D182" s="3" t="s">
        <v>125</v>
      </c>
      <c r="E182" s="38" t="s">
        <v>27</v>
      </c>
      <c r="F182" s="3" t="s">
        <v>8</v>
      </c>
      <c r="G182" s="8"/>
      <c r="H182" s="8"/>
      <c r="I182" s="8"/>
      <c r="J182" s="8"/>
      <c r="K182" s="8"/>
      <c r="L182" s="8"/>
      <c r="M182" s="8"/>
      <c r="N182" s="8"/>
      <c r="O182" s="8"/>
      <c r="P182" s="8"/>
      <c r="Q182" s="8"/>
      <c r="R182" s="8"/>
      <c r="S182" s="8"/>
      <c r="T182" s="8"/>
      <c r="U182" s="8"/>
      <c r="V182" s="8"/>
      <c r="W182" s="8"/>
      <c r="X182" s="8"/>
      <c r="Y182" s="8"/>
      <c r="Z182" s="8"/>
      <c r="AA182" s="8"/>
      <c r="AB182" s="8"/>
      <c r="AC182" s="8"/>
      <c r="AD182" s="8"/>
      <c r="AE182" s="8">
        <v>5.2999999999999999E-2</v>
      </c>
      <c r="AF182" s="8"/>
      <c r="AG182" s="8"/>
      <c r="AH182" s="8"/>
      <c r="AI182" s="8"/>
      <c r="AJ182" s="8"/>
      <c r="AK182" s="12">
        <v>89</v>
      </c>
      <c r="AM182" s="9">
        <f>+AP182/$AP$3</f>
        <v>1.2938608261678305E-7</v>
      </c>
      <c r="AN182" s="10">
        <f>+AN180+AM182</f>
        <v>0.99999987549641067</v>
      </c>
      <c r="AP182" s="5">
        <f>SUM(G182:AJ182)</f>
        <v>5.2999999999999999E-2</v>
      </c>
    </row>
    <row r="183" spans="1:42" x14ac:dyDescent="0.2">
      <c r="A183" s="3" t="s">
        <v>86</v>
      </c>
      <c r="B183" s="3" t="s">
        <v>52</v>
      </c>
      <c r="C183" s="3" t="s">
        <v>7</v>
      </c>
      <c r="D183" s="3" t="s">
        <v>125</v>
      </c>
      <c r="E183" s="38" t="s">
        <v>27</v>
      </c>
      <c r="F183" s="3" t="s">
        <v>9</v>
      </c>
      <c r="G183" s="8"/>
      <c r="H183" s="8"/>
      <c r="I183" s="8"/>
      <c r="J183" s="8"/>
      <c r="K183" s="8"/>
      <c r="L183" s="8"/>
      <c r="M183" s="8"/>
      <c r="N183" s="8"/>
      <c r="O183" s="8"/>
      <c r="P183" s="8"/>
      <c r="Q183" s="8"/>
      <c r="R183" s="8"/>
      <c r="S183" s="8"/>
      <c r="T183" s="8"/>
      <c r="U183" s="8"/>
      <c r="V183" s="8"/>
      <c r="W183" s="8"/>
      <c r="X183" s="8"/>
      <c r="Y183" s="8"/>
      <c r="Z183" s="8"/>
      <c r="AA183" s="8"/>
      <c r="AB183" s="8"/>
      <c r="AC183" s="8"/>
      <c r="AD183" s="8"/>
      <c r="AE183" s="8" t="s">
        <v>13</v>
      </c>
      <c r="AF183" s="8"/>
      <c r="AG183" s="8"/>
      <c r="AH183" s="8"/>
      <c r="AI183" s="8"/>
      <c r="AJ183" s="8"/>
      <c r="AK183" s="12">
        <v>89</v>
      </c>
    </row>
    <row r="184" spans="1:42" x14ac:dyDescent="0.2">
      <c r="A184" s="3" t="s">
        <v>86</v>
      </c>
      <c r="B184" s="3" t="s">
        <v>52</v>
      </c>
      <c r="C184" s="3" t="s">
        <v>7</v>
      </c>
      <c r="D184" s="3" t="s">
        <v>32</v>
      </c>
      <c r="E184" s="38" t="s">
        <v>15</v>
      </c>
      <c r="F184" s="3" t="s">
        <v>8</v>
      </c>
      <c r="G184" s="8"/>
      <c r="H184" s="8"/>
      <c r="I184" s="8"/>
      <c r="J184" s="8"/>
      <c r="K184" s="8"/>
      <c r="L184" s="8"/>
      <c r="M184" s="8"/>
      <c r="N184" s="8"/>
      <c r="O184" s="8"/>
      <c r="P184" s="8"/>
      <c r="Q184" s="8"/>
      <c r="R184" s="8"/>
      <c r="S184" s="8"/>
      <c r="T184" s="8"/>
      <c r="U184" s="8"/>
      <c r="V184" s="8">
        <v>2.1999999999999999E-2</v>
      </c>
      <c r="W184" s="8"/>
      <c r="X184" s="8"/>
      <c r="Y184" s="8"/>
      <c r="Z184" s="8"/>
      <c r="AA184" s="8"/>
      <c r="AB184" s="8"/>
      <c r="AC184" s="8"/>
      <c r="AD184" s="8"/>
      <c r="AE184" s="8"/>
      <c r="AF184" s="8"/>
      <c r="AG184" s="8"/>
      <c r="AH184" s="8"/>
      <c r="AI184" s="8"/>
      <c r="AJ184" s="8"/>
      <c r="AK184" s="12">
        <v>90</v>
      </c>
      <c r="AM184" s="9">
        <f>+AP184/$AP$3</f>
        <v>5.3707430520174094E-8</v>
      </c>
      <c r="AN184" s="10">
        <f>+AN182+AM184</f>
        <v>0.99999992920384118</v>
      </c>
      <c r="AP184" s="5">
        <f>SUM(G184:AJ184)</f>
        <v>2.1999999999999999E-2</v>
      </c>
    </row>
    <row r="185" spans="1:42" x14ac:dyDescent="0.2">
      <c r="A185" s="3" t="s">
        <v>86</v>
      </c>
      <c r="B185" s="3" t="s">
        <v>52</v>
      </c>
      <c r="C185" s="3" t="s">
        <v>7</v>
      </c>
      <c r="D185" s="3" t="s">
        <v>32</v>
      </c>
      <c r="E185" s="38" t="s">
        <v>15</v>
      </c>
      <c r="F185" s="3" t="s">
        <v>9</v>
      </c>
      <c r="G185" s="8"/>
      <c r="H185" s="8"/>
      <c r="I185" s="8"/>
      <c r="J185" s="8"/>
      <c r="K185" s="8"/>
      <c r="L185" s="8"/>
      <c r="M185" s="8"/>
      <c r="N185" s="8"/>
      <c r="O185" s="8"/>
      <c r="P185" s="8"/>
      <c r="Q185" s="8"/>
      <c r="R185" s="8"/>
      <c r="S185" s="8"/>
      <c r="T185" s="8"/>
      <c r="U185" s="8"/>
      <c r="V185" s="8" t="s">
        <v>13</v>
      </c>
      <c r="W185" s="8"/>
      <c r="X185" s="8"/>
      <c r="Y185" s="8"/>
      <c r="Z185" s="8"/>
      <c r="AA185" s="8"/>
      <c r="AB185" s="8"/>
      <c r="AC185" s="8"/>
      <c r="AD185" s="8"/>
      <c r="AE185" s="8"/>
      <c r="AF185" s="8"/>
      <c r="AG185" s="8"/>
      <c r="AH185" s="8"/>
      <c r="AI185" s="8"/>
      <c r="AJ185" s="8"/>
      <c r="AK185" s="12">
        <v>90</v>
      </c>
    </row>
    <row r="186" spans="1:42" x14ac:dyDescent="0.2">
      <c r="A186" s="3" t="s">
        <v>86</v>
      </c>
      <c r="B186" s="3" t="s">
        <v>52</v>
      </c>
      <c r="C186" s="3" t="s">
        <v>7</v>
      </c>
      <c r="D186" s="3" t="s">
        <v>20</v>
      </c>
      <c r="E186" s="38" t="s">
        <v>22</v>
      </c>
      <c r="F186" s="3" t="s">
        <v>8</v>
      </c>
      <c r="G186" s="8"/>
      <c r="H186" s="8"/>
      <c r="I186" s="8"/>
      <c r="J186" s="8"/>
      <c r="K186" s="8"/>
      <c r="L186" s="8"/>
      <c r="M186" s="8"/>
      <c r="N186" s="8"/>
      <c r="O186" s="8"/>
      <c r="P186" s="8"/>
      <c r="Q186" s="8"/>
      <c r="R186" s="8"/>
      <c r="S186" s="8"/>
      <c r="T186" s="8"/>
      <c r="U186" s="8"/>
      <c r="V186" s="8"/>
      <c r="W186" s="8"/>
      <c r="X186" s="8"/>
      <c r="Y186" s="8"/>
      <c r="Z186" s="8"/>
      <c r="AA186" s="8"/>
      <c r="AB186" s="8"/>
      <c r="AC186" s="8"/>
      <c r="AD186" s="8"/>
      <c r="AE186" s="8"/>
      <c r="AF186" s="8"/>
      <c r="AG186" s="8"/>
      <c r="AH186" s="8"/>
      <c r="AI186" s="8"/>
      <c r="AJ186" s="8">
        <v>1.7000000000000001E-2</v>
      </c>
      <c r="AK186" s="12">
        <v>91</v>
      </c>
      <c r="AM186" s="9">
        <f>+AP186/$AP$3</f>
        <v>4.1501196311043626E-8</v>
      </c>
      <c r="AN186" s="10">
        <f>+AN184+AM186</f>
        <v>0.99999997070503743</v>
      </c>
      <c r="AP186" s="5">
        <f>SUM(G186:AJ186)</f>
        <v>1.7000000000000001E-2</v>
      </c>
    </row>
    <row r="187" spans="1:42" x14ac:dyDescent="0.2">
      <c r="A187" s="3" t="s">
        <v>86</v>
      </c>
      <c r="B187" s="3" t="s">
        <v>52</v>
      </c>
      <c r="C187" s="3" t="s">
        <v>7</v>
      </c>
      <c r="D187" s="3" t="s">
        <v>20</v>
      </c>
      <c r="E187" s="38" t="s">
        <v>22</v>
      </c>
      <c r="F187" s="3" t="s">
        <v>9</v>
      </c>
      <c r="G187" s="8"/>
      <c r="H187" s="8"/>
      <c r="I187" s="8"/>
      <c r="J187" s="8"/>
      <c r="K187" s="8"/>
      <c r="L187" s="8"/>
      <c r="M187" s="8"/>
      <c r="N187" s="8"/>
      <c r="O187" s="8"/>
      <c r="P187" s="8"/>
      <c r="Q187" s="8"/>
      <c r="R187" s="8"/>
      <c r="S187" s="8"/>
      <c r="T187" s="8"/>
      <c r="U187" s="8"/>
      <c r="V187" s="8"/>
      <c r="W187" s="8"/>
      <c r="X187" s="8"/>
      <c r="Y187" s="8"/>
      <c r="Z187" s="8"/>
      <c r="AA187" s="8"/>
      <c r="AB187" s="8"/>
      <c r="AC187" s="8"/>
      <c r="AD187" s="8"/>
      <c r="AE187" s="8"/>
      <c r="AF187" s="8"/>
      <c r="AG187" s="8"/>
      <c r="AH187" s="8"/>
      <c r="AI187" s="8"/>
      <c r="AJ187" s="8">
        <v>-1</v>
      </c>
      <c r="AK187" s="12">
        <v>91</v>
      </c>
    </row>
    <row r="188" spans="1:42" x14ac:dyDescent="0.2">
      <c r="A188" s="3" t="s">
        <v>86</v>
      </c>
      <c r="B188" s="3" t="s">
        <v>52</v>
      </c>
      <c r="C188" s="3" t="s">
        <v>7</v>
      </c>
      <c r="D188" s="3" t="s">
        <v>23</v>
      </c>
      <c r="E188" s="38" t="s">
        <v>15</v>
      </c>
      <c r="F188" s="3" t="s">
        <v>8</v>
      </c>
      <c r="G188" s="8"/>
      <c r="H188" s="8"/>
      <c r="I188" s="8"/>
      <c r="J188" s="8"/>
      <c r="K188" s="8"/>
      <c r="L188" s="8"/>
      <c r="M188" s="8"/>
      <c r="N188" s="8"/>
      <c r="O188" s="8"/>
      <c r="P188" s="8"/>
      <c r="Q188" s="8"/>
      <c r="R188" s="8"/>
      <c r="S188" s="8">
        <v>0.01</v>
      </c>
      <c r="T188" s="8"/>
      <c r="U188" s="8"/>
      <c r="V188" s="8"/>
      <c r="W188" s="8"/>
      <c r="X188" s="8"/>
      <c r="Y188" s="8"/>
      <c r="Z188" s="8"/>
      <c r="AA188" s="8"/>
      <c r="AB188" s="8"/>
      <c r="AC188" s="8"/>
      <c r="AD188" s="8"/>
      <c r="AE188" s="8"/>
      <c r="AF188" s="8"/>
      <c r="AG188" s="8"/>
      <c r="AH188" s="8"/>
      <c r="AI188" s="8"/>
      <c r="AJ188" s="8"/>
      <c r="AK188" s="12">
        <v>92</v>
      </c>
      <c r="AM188" s="9">
        <f>+AP188/$AP$3</f>
        <v>2.4412468418260956E-8</v>
      </c>
      <c r="AN188" s="10">
        <f>+AN186+AM188</f>
        <v>0.99999999511750581</v>
      </c>
      <c r="AP188" s="5">
        <f>SUM(G188:AJ188)</f>
        <v>0.01</v>
      </c>
    </row>
    <row r="189" spans="1:42" x14ac:dyDescent="0.2">
      <c r="A189" s="3" t="s">
        <v>86</v>
      </c>
      <c r="B189" s="3" t="s">
        <v>52</v>
      </c>
      <c r="C189" s="3" t="s">
        <v>7</v>
      </c>
      <c r="D189" s="3" t="s">
        <v>23</v>
      </c>
      <c r="E189" s="38" t="s">
        <v>15</v>
      </c>
      <c r="F189" s="3" t="s">
        <v>9</v>
      </c>
      <c r="G189" s="8"/>
      <c r="H189" s="8"/>
      <c r="I189" s="8"/>
      <c r="J189" s="8"/>
      <c r="K189" s="8"/>
      <c r="L189" s="8"/>
      <c r="M189" s="8"/>
      <c r="N189" s="8"/>
      <c r="O189" s="8"/>
      <c r="P189" s="8"/>
      <c r="Q189" s="8"/>
      <c r="R189" s="8"/>
      <c r="S189" s="8">
        <v>-1</v>
      </c>
      <c r="T189" s="8"/>
      <c r="U189" s="8"/>
      <c r="V189" s="8"/>
      <c r="W189" s="8"/>
      <c r="X189" s="8"/>
      <c r="Y189" s="8"/>
      <c r="Z189" s="8"/>
      <c r="AA189" s="8"/>
      <c r="AB189" s="8"/>
      <c r="AC189" s="8"/>
      <c r="AD189" s="8"/>
      <c r="AE189" s="8"/>
      <c r="AF189" s="8"/>
      <c r="AG189" s="8"/>
      <c r="AH189" s="8"/>
      <c r="AI189" s="8"/>
      <c r="AJ189" s="8"/>
      <c r="AK189" s="12">
        <v>92</v>
      </c>
    </row>
    <row r="190" spans="1:42" x14ac:dyDescent="0.2">
      <c r="A190" s="3" t="s">
        <v>86</v>
      </c>
      <c r="B190" s="3" t="s">
        <v>52</v>
      </c>
      <c r="C190" s="3" t="s">
        <v>7</v>
      </c>
      <c r="D190" s="3" t="s">
        <v>154</v>
      </c>
      <c r="E190" s="38" t="s">
        <v>31</v>
      </c>
      <c r="F190" s="3" t="s">
        <v>8</v>
      </c>
      <c r="G190" s="8"/>
      <c r="H190" s="8"/>
      <c r="I190" s="8"/>
      <c r="J190" s="8"/>
      <c r="K190" s="8"/>
      <c r="L190" s="8"/>
      <c r="M190" s="8"/>
      <c r="N190" s="8"/>
      <c r="O190" s="8"/>
      <c r="P190" s="8"/>
      <c r="Q190" s="8"/>
      <c r="R190" s="8"/>
      <c r="S190" s="8"/>
      <c r="T190" s="8"/>
      <c r="U190" s="8"/>
      <c r="V190" s="8"/>
      <c r="W190" s="8"/>
      <c r="X190" s="8"/>
      <c r="Y190" s="8">
        <v>2E-3</v>
      </c>
      <c r="Z190" s="8"/>
      <c r="AA190" s="8"/>
      <c r="AB190" s="8"/>
      <c r="AC190" s="8"/>
      <c r="AD190" s="8"/>
      <c r="AE190" s="8"/>
      <c r="AF190" s="8"/>
      <c r="AG190" s="8"/>
      <c r="AH190" s="8"/>
      <c r="AI190" s="8"/>
      <c r="AJ190" s="8"/>
      <c r="AK190" s="12">
        <v>93</v>
      </c>
      <c r="AM190" s="9">
        <f>+AP190/$AP$3</f>
        <v>4.882493683652191E-9</v>
      </c>
      <c r="AN190" s="10">
        <f>+AN188+AM190</f>
        <v>0.99999999999999944</v>
      </c>
      <c r="AP190" s="5">
        <f>SUM(G190:AJ190)</f>
        <v>2E-3</v>
      </c>
    </row>
    <row r="191" spans="1:42" x14ac:dyDescent="0.2">
      <c r="A191" s="3" t="s">
        <v>86</v>
      </c>
      <c r="B191" s="3" t="s">
        <v>52</v>
      </c>
      <c r="C191" s="3" t="s">
        <v>7</v>
      </c>
      <c r="D191" s="3" t="s">
        <v>154</v>
      </c>
      <c r="E191" s="38" t="s">
        <v>31</v>
      </c>
      <c r="F191" s="3" t="s">
        <v>9</v>
      </c>
      <c r="G191" s="8"/>
      <c r="H191" s="8"/>
      <c r="I191" s="8"/>
      <c r="J191" s="8"/>
      <c r="K191" s="8"/>
      <c r="L191" s="8"/>
      <c r="M191" s="8"/>
      <c r="N191" s="8"/>
      <c r="O191" s="8"/>
      <c r="P191" s="8"/>
      <c r="Q191" s="8"/>
      <c r="R191" s="8"/>
      <c r="S191" s="8"/>
      <c r="T191" s="8"/>
      <c r="U191" s="8"/>
      <c r="V191" s="8"/>
      <c r="W191" s="8"/>
      <c r="X191" s="8"/>
      <c r="Y191" s="8">
        <v>-1</v>
      </c>
      <c r="Z191" s="8"/>
      <c r="AA191" s="8"/>
      <c r="AB191" s="8"/>
      <c r="AC191" s="8"/>
      <c r="AD191" s="8"/>
      <c r="AE191" s="8"/>
      <c r="AF191" s="8"/>
      <c r="AG191" s="8"/>
      <c r="AH191" s="8"/>
      <c r="AI191" s="8"/>
      <c r="AJ191" s="8"/>
      <c r="AK191" s="12">
        <v>93</v>
      </c>
    </row>
  </sheetData>
  <mergeCells count="2">
    <mergeCell ref="E3:F3"/>
    <mergeCell ref="A1:L1"/>
  </mergeCells>
  <conditionalFormatting sqref="E6:E998">
    <cfRule type="cellIs" dxfId="133" priority="9" operator="equal">
      <formula>"UN"</formula>
    </cfRule>
  </conditionalFormatting>
  <conditionalFormatting sqref="G6:AJ189">
    <cfRule type="cellIs" dxfId="132" priority="52" operator="equal">
      <formula>-1</formula>
    </cfRule>
    <cfRule type="cellIs" dxfId="131" priority="53" operator="equal">
      <formula>"a"</formula>
    </cfRule>
    <cfRule type="cellIs" dxfId="130" priority="54" operator="equal">
      <formula>"b"</formula>
    </cfRule>
    <cfRule type="cellIs" dxfId="129" priority="55" operator="equal">
      <formula>"c"</formula>
    </cfRule>
    <cfRule type="cellIs" dxfId="128" priority="56" operator="equal">
      <formula>"bc"</formula>
    </cfRule>
    <cfRule type="cellIs" dxfId="127" priority="57" operator="equal">
      <formula>"ab"</formula>
    </cfRule>
    <cfRule type="cellIs" dxfId="126" priority="58" operator="equal">
      <formula>"ac"</formula>
    </cfRule>
    <cfRule type="cellIs" dxfId="125" priority="59" operator="equal">
      <formula>"abc"</formula>
    </cfRule>
  </conditionalFormatting>
  <conditionalFormatting sqref="AM6:AM191">
    <cfRule type="colorScale" priority="1721">
      <colorScale>
        <cfvo type="min"/>
        <cfvo type="percentile" val="50"/>
        <cfvo type="max"/>
        <color rgb="FFF8696B"/>
        <color rgb="FFFFEB84"/>
        <color rgb="FF63BE7B"/>
      </colorScale>
    </cfRule>
  </conditionalFormatting>
  <conditionalFormatting sqref="AM9">
    <cfRule type="colorScale" priority="49">
      <colorScale>
        <cfvo type="min"/>
        <cfvo type="percentile" val="50"/>
        <cfvo type="max"/>
        <color rgb="FFF8696B"/>
        <color rgb="FFFFEB84"/>
        <color rgb="FF63BE7B"/>
      </colorScale>
    </cfRule>
  </conditionalFormatting>
  <conditionalFormatting sqref="AM11 AM13">
    <cfRule type="colorScale" priority="47">
      <colorScale>
        <cfvo type="min"/>
        <cfvo type="percentile" val="50"/>
        <cfvo type="max"/>
        <color rgb="FFF8696B"/>
        <color rgb="FFFFEB84"/>
        <color rgb="FF63BE7B"/>
      </colorScale>
    </cfRule>
  </conditionalFormatting>
  <conditionalFormatting sqref="AN6:AN191">
    <cfRule type="colorScale" priority="1722">
      <colorScale>
        <cfvo type="min"/>
        <cfvo type="percentile" val="50"/>
        <cfvo type="num" val="0.97499999999999998"/>
        <color rgb="FF63BE7B"/>
        <color rgb="FFFCFCFF"/>
        <color rgb="FFF8696B"/>
      </colorScale>
    </cfRule>
  </conditionalFormatting>
  <conditionalFormatting sqref="AN7 AN9 AN11 AN13">
    <cfRule type="colorScale" priority="50">
      <colorScale>
        <cfvo type="min"/>
        <cfvo type="percentile" val="50"/>
        <cfvo type="num" val="0.97499999999999998"/>
        <color rgb="FF63BE7B"/>
        <color rgb="FFFCFCFF"/>
        <color rgb="FFF8696B"/>
      </colorScale>
    </cfRule>
  </conditionalFormatting>
  <conditionalFormatting sqref="AN9">
    <cfRule type="colorScale" priority="48">
      <colorScale>
        <cfvo type="min"/>
        <cfvo type="percentile" val="50"/>
        <cfvo type="num" val="0.97499999999999998"/>
        <color rgb="FF63BE7B"/>
        <color rgb="FFFCFCFF"/>
        <color rgb="FFF8696B"/>
      </colorScale>
    </cfRule>
  </conditionalFormatting>
  <conditionalFormatting sqref="AN11 AN13">
    <cfRule type="colorScale" priority="46">
      <colorScale>
        <cfvo type="min"/>
        <cfvo type="percentile" val="50"/>
        <cfvo type="num" val="0.97499999999999998"/>
        <color rgb="FF63BE7B"/>
        <color rgb="FFFCFCFF"/>
        <color rgb="FFF8696B"/>
      </colorScale>
    </cfRule>
  </conditionalFormatting>
  <conditionalFormatting sqref="AP2">
    <cfRule type="cellIs" dxfId="124" priority="37" operator="equal">
      <formula>"Check functions"</formula>
    </cfRule>
  </conditionalFormatting>
  <conditionalFormatting sqref="G190:AJ191">
    <cfRule type="cellIs" dxfId="123" priority="1" operator="equal">
      <formula>-1</formula>
    </cfRule>
    <cfRule type="cellIs" dxfId="122" priority="2" operator="equal">
      <formula>"a"</formula>
    </cfRule>
    <cfRule type="cellIs" dxfId="121" priority="3" operator="equal">
      <formula>"b"</formula>
    </cfRule>
    <cfRule type="cellIs" dxfId="120" priority="4" operator="equal">
      <formula>"c"</formula>
    </cfRule>
    <cfRule type="cellIs" dxfId="119" priority="5" operator="equal">
      <formula>"bc"</formula>
    </cfRule>
    <cfRule type="cellIs" dxfId="118" priority="6" operator="equal">
      <formula>"ab"</formula>
    </cfRule>
    <cfRule type="cellIs" dxfId="117" priority="7" operator="equal">
      <formula>"ac"</formula>
    </cfRule>
    <cfRule type="cellIs" dxfId="116" priority="8" operator="equal">
      <formula>"abc"</formula>
    </cfRule>
  </conditionalFormatting>
  <pageMargins left="0.7" right="0.7" top="0.75" bottom="0.75" header="0.3" footer="0.3"/>
  <pageSetup paperSize="9" scale="3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P105"/>
  <sheetViews>
    <sheetView showGridLines="0" view="pageBreakPreview" zoomScaleNormal="100" zoomScaleSheetLayoutView="100" workbookViewId="0">
      <selection activeCell="AC32" sqref="AC32"/>
    </sheetView>
  </sheetViews>
  <sheetFormatPr defaultColWidth="6" defaultRowHeight="11.25" x14ac:dyDescent="0.2"/>
  <cols>
    <col min="1" max="1" width="6.7109375" style="3" bestFit="1" customWidth="1"/>
    <col min="2" max="2" width="5.28515625" style="3" bestFit="1" customWidth="1"/>
    <col min="3" max="3" width="5.7109375" style="3" bestFit="1" customWidth="1"/>
    <col min="4" max="4" width="20" style="3" bestFit="1" customWidth="1"/>
    <col min="5" max="5" width="7" style="38" bestFit="1" customWidth="1"/>
    <col min="6" max="6" width="4.7109375" style="3" bestFit="1" customWidth="1"/>
    <col min="7" max="36" width="5.7109375" style="3" customWidth="1"/>
    <col min="37" max="37" width="5" style="12" bestFit="1" customWidth="1"/>
    <col min="38" max="38" width="1.7109375" style="3" customWidth="1"/>
    <col min="39" max="39" width="4.140625" style="4" bestFit="1" customWidth="1"/>
    <col min="40" max="40" width="5.42578125" style="4" bestFit="1" customWidth="1"/>
    <col min="41" max="41" width="6" style="3"/>
    <col min="42" max="42" width="8.28515625" style="3" bestFit="1" customWidth="1"/>
    <col min="43" max="16384" width="6" style="3"/>
  </cols>
  <sheetData>
    <row r="1" spans="1:42" x14ac:dyDescent="0.2">
      <c r="A1" s="54" t="str">
        <f>+'catSMT-app'!L17</f>
        <v>Table A5-l SCRS catalogue: KGM[AT] (Scomberomorus cavalla)</v>
      </c>
      <c r="B1" s="54"/>
      <c r="C1" s="54"/>
      <c r="D1" s="54"/>
      <c r="E1" s="54"/>
      <c r="F1" s="54"/>
      <c r="G1" s="54"/>
      <c r="H1" s="54"/>
      <c r="I1" s="54"/>
      <c r="J1" s="54"/>
      <c r="K1" s="54"/>
      <c r="L1" s="54"/>
    </row>
    <row r="2" spans="1:42" x14ac:dyDescent="0.2">
      <c r="AP2" s="3" t="str">
        <f>IF((SUM(G3:AJ3)=AP3),"Ok","Check functions")</f>
        <v>Ok</v>
      </c>
    </row>
    <row r="3" spans="1:42" x14ac:dyDescent="0.2">
      <c r="E3" s="50" t="s">
        <v>36</v>
      </c>
      <c r="F3" s="51"/>
      <c r="G3" s="6">
        <f>SUMIF(G6:G105,"&gt;0")</f>
        <v>16331.411</v>
      </c>
      <c r="H3" s="6">
        <f t="shared" ref="H3:AJ3" si="0">SUMIF(H6:H105,"&gt;0")</f>
        <v>14777.160999999998</v>
      </c>
      <c r="I3" s="6">
        <f t="shared" si="0"/>
        <v>14930.472</v>
      </c>
      <c r="J3" s="6">
        <f t="shared" si="0"/>
        <v>17781.908999999996</v>
      </c>
      <c r="K3" s="6">
        <f t="shared" si="0"/>
        <v>19815.327999999994</v>
      </c>
      <c r="L3" s="6">
        <f t="shared" si="0"/>
        <v>16394.080000000002</v>
      </c>
      <c r="M3" s="6">
        <f t="shared" si="0"/>
        <v>17717.171000000002</v>
      </c>
      <c r="N3" s="6">
        <f t="shared" si="0"/>
        <v>16341.585999999999</v>
      </c>
      <c r="O3" s="6">
        <f t="shared" si="0"/>
        <v>15407.797</v>
      </c>
      <c r="P3" s="6">
        <f t="shared" si="0"/>
        <v>17257.876</v>
      </c>
      <c r="Q3" s="6">
        <f t="shared" si="0"/>
        <v>15862.629000000003</v>
      </c>
      <c r="R3" s="6">
        <f t="shared" si="0"/>
        <v>12829.991</v>
      </c>
      <c r="S3" s="6">
        <f t="shared" si="0"/>
        <v>11765.948000000004</v>
      </c>
      <c r="T3" s="6">
        <f t="shared" si="0"/>
        <v>8251.7200000000012</v>
      </c>
      <c r="U3" s="6">
        <f t="shared" si="0"/>
        <v>17936.269999999997</v>
      </c>
      <c r="V3" s="6">
        <f t="shared" si="0"/>
        <v>7343.9000000000005</v>
      </c>
      <c r="W3" s="6">
        <f t="shared" si="0"/>
        <v>7826.0760000000018</v>
      </c>
      <c r="X3" s="6">
        <f t="shared" si="0"/>
        <v>11696.634999999998</v>
      </c>
      <c r="Y3" s="6">
        <f t="shared" si="0"/>
        <v>10452.327000000005</v>
      </c>
      <c r="Z3" s="6">
        <f t="shared" si="0"/>
        <v>10151.479000000003</v>
      </c>
      <c r="AA3" s="6">
        <f t="shared" si="0"/>
        <v>9711.7430000000022</v>
      </c>
      <c r="AB3" s="6">
        <f t="shared" si="0"/>
        <v>11039.443000000001</v>
      </c>
      <c r="AC3" s="6">
        <f t="shared" si="0"/>
        <v>9912.5379999999968</v>
      </c>
      <c r="AD3" s="6">
        <f t="shared" si="0"/>
        <v>10837.904000000002</v>
      </c>
      <c r="AE3" s="6">
        <f t="shared" si="0"/>
        <v>11256.612000000003</v>
      </c>
      <c r="AF3" s="6">
        <f t="shared" si="0"/>
        <v>11844.116000000002</v>
      </c>
      <c r="AG3" s="6">
        <f t="shared" si="0"/>
        <v>10058.348</v>
      </c>
      <c r="AH3" s="6">
        <f t="shared" si="0"/>
        <v>14660.289999999999</v>
      </c>
      <c r="AI3" s="6">
        <f t="shared" si="0"/>
        <v>8787.5550000000021</v>
      </c>
      <c r="AJ3" s="44">
        <f t="shared" si="0"/>
        <v>8731.2820000000029</v>
      </c>
      <c r="AP3" s="5">
        <f>SUM(AP6:AP105)</f>
        <v>387711.59699999989</v>
      </c>
    </row>
    <row r="4" spans="1:42" x14ac:dyDescent="0.2">
      <c r="A4" s="43" t="s">
        <v>168</v>
      </c>
      <c r="B4" s="43">
        <v>1.0059499999999999</v>
      </c>
    </row>
    <row r="5" spans="1:42" ht="12" x14ac:dyDescent="0.2">
      <c r="A5" s="40" t="s">
        <v>0</v>
      </c>
      <c r="B5" s="40" t="s">
        <v>1</v>
      </c>
      <c r="C5" s="41" t="s">
        <v>2</v>
      </c>
      <c r="D5" s="41" t="s">
        <v>3</v>
      </c>
      <c r="E5" s="41" t="s">
        <v>4</v>
      </c>
      <c r="F5" s="41" t="s">
        <v>5</v>
      </c>
      <c r="G5" s="42">
        <v>1993</v>
      </c>
      <c r="H5" s="42">
        <v>1994</v>
      </c>
      <c r="I5" s="42">
        <v>1995</v>
      </c>
      <c r="J5" s="42">
        <v>1996</v>
      </c>
      <c r="K5" s="42">
        <v>1997</v>
      </c>
      <c r="L5" s="42">
        <v>1998</v>
      </c>
      <c r="M5" s="42">
        <v>1999</v>
      </c>
      <c r="N5" s="42">
        <v>2000</v>
      </c>
      <c r="O5" s="42">
        <v>2001</v>
      </c>
      <c r="P5" s="42">
        <v>2002</v>
      </c>
      <c r="Q5" s="42">
        <v>2003</v>
      </c>
      <c r="R5" s="42">
        <v>2004</v>
      </c>
      <c r="S5" s="42">
        <v>2005</v>
      </c>
      <c r="T5" s="42">
        <v>2006</v>
      </c>
      <c r="U5" s="42">
        <v>2007</v>
      </c>
      <c r="V5" s="42">
        <v>2008</v>
      </c>
      <c r="W5" s="42">
        <v>2009</v>
      </c>
      <c r="X5" s="42">
        <v>2010</v>
      </c>
      <c r="Y5" s="42">
        <v>2011</v>
      </c>
      <c r="Z5" s="42">
        <v>2012</v>
      </c>
      <c r="AA5" s="42">
        <v>2013</v>
      </c>
      <c r="AB5" s="42">
        <v>2014</v>
      </c>
      <c r="AC5" s="42">
        <v>2015</v>
      </c>
      <c r="AD5" s="42">
        <v>2016</v>
      </c>
      <c r="AE5" s="42">
        <v>2017</v>
      </c>
      <c r="AF5" s="42">
        <v>2018</v>
      </c>
      <c r="AG5" s="42">
        <v>2019</v>
      </c>
      <c r="AH5" s="42">
        <v>2020</v>
      </c>
      <c r="AI5" s="42">
        <v>2021</v>
      </c>
      <c r="AJ5" s="42">
        <v>2022</v>
      </c>
      <c r="AK5" s="13" t="s">
        <v>6</v>
      </c>
      <c r="AM5" s="7" t="s">
        <v>39</v>
      </c>
      <c r="AN5" s="7" t="s">
        <v>40</v>
      </c>
      <c r="AP5" s="3" t="str">
        <f>_xlfn.CONCAT("Σ(", G5, "-", RIGHT(AJ5,2), ")")</f>
        <v>Σ(1993-22)</v>
      </c>
    </row>
    <row r="6" spans="1:42" x14ac:dyDescent="0.2">
      <c r="A6" s="3" t="s">
        <v>92</v>
      </c>
      <c r="B6" s="3" t="s">
        <v>52</v>
      </c>
      <c r="C6" s="3" t="s">
        <v>7</v>
      </c>
      <c r="D6" s="3" t="s">
        <v>136</v>
      </c>
      <c r="E6" s="38" t="s">
        <v>15</v>
      </c>
      <c r="F6" s="3" t="s">
        <v>8</v>
      </c>
      <c r="G6" s="5">
        <v>7046</v>
      </c>
      <c r="H6" s="5">
        <v>5878</v>
      </c>
      <c r="I6" s="5">
        <v>5246</v>
      </c>
      <c r="J6" s="5">
        <v>4731</v>
      </c>
      <c r="K6" s="5">
        <v>5933</v>
      </c>
      <c r="L6" s="5">
        <v>4732</v>
      </c>
      <c r="M6" s="5">
        <v>3660</v>
      </c>
      <c r="N6" s="5">
        <v>4448</v>
      </c>
      <c r="O6" s="5">
        <v>4358</v>
      </c>
      <c r="P6" s="5">
        <v>3952</v>
      </c>
      <c r="Q6" s="5">
        <v>4619</v>
      </c>
      <c r="R6" s="5">
        <v>4619</v>
      </c>
      <c r="S6" s="5">
        <v>4619</v>
      </c>
      <c r="T6" s="5"/>
      <c r="U6" s="5"/>
      <c r="V6" s="5"/>
      <c r="W6" s="5"/>
      <c r="X6" s="5">
        <v>4573.9380000000001</v>
      </c>
      <c r="Y6" s="5">
        <v>3912.9520000000002</v>
      </c>
      <c r="Z6" s="5">
        <v>4289.2569999999996</v>
      </c>
      <c r="AA6" s="5">
        <v>3693.5</v>
      </c>
      <c r="AB6" s="5">
        <v>4063.1030000000001</v>
      </c>
      <c r="AC6" s="5">
        <v>4114.4179999999997</v>
      </c>
      <c r="AD6" s="5">
        <v>4455.1779999999999</v>
      </c>
      <c r="AE6" s="5">
        <v>4541.0510000000004</v>
      </c>
      <c r="AF6" s="5">
        <v>4755.0450000000001</v>
      </c>
      <c r="AG6" s="5">
        <v>3262.2150000000001</v>
      </c>
      <c r="AH6" s="5">
        <v>8508.4380000000001</v>
      </c>
      <c r="AI6" s="5">
        <v>3481.7660000000001</v>
      </c>
      <c r="AJ6" s="5">
        <v>5150.9040000000005</v>
      </c>
      <c r="AK6" s="15">
        <v>1</v>
      </c>
      <c r="AM6" s="9">
        <f>+AP6/$AP$3</f>
        <v>0.31632472680459967</v>
      </c>
      <c r="AN6" s="10">
        <f>+AM6</f>
        <v>0.31632472680459967</v>
      </c>
      <c r="AP6" s="5">
        <f>SUM(G6:AJ6)</f>
        <v>122642.765</v>
      </c>
    </row>
    <row r="7" spans="1:42" x14ac:dyDescent="0.2">
      <c r="A7" s="3" t="s">
        <v>92</v>
      </c>
      <c r="B7" s="3" t="s">
        <v>52</v>
      </c>
      <c r="C7" s="3" t="s">
        <v>7</v>
      </c>
      <c r="D7" s="3" t="s">
        <v>136</v>
      </c>
      <c r="E7" s="38" t="s">
        <v>15</v>
      </c>
      <c r="F7" s="3" t="s">
        <v>9</v>
      </c>
      <c r="G7" s="8">
        <v>-1</v>
      </c>
      <c r="H7" s="8">
        <v>-1</v>
      </c>
      <c r="I7" s="8">
        <v>-1</v>
      </c>
      <c r="J7" s="8">
        <v>-1</v>
      </c>
      <c r="K7" s="8" t="s">
        <v>13</v>
      </c>
      <c r="L7" s="8" t="s">
        <v>13</v>
      </c>
      <c r="M7" s="8" t="s">
        <v>13</v>
      </c>
      <c r="N7" s="8" t="s">
        <v>13</v>
      </c>
      <c r="O7" s="8" t="s">
        <v>13</v>
      </c>
      <c r="P7" s="8" t="s">
        <v>13</v>
      </c>
      <c r="Q7" s="8" t="s">
        <v>13</v>
      </c>
      <c r="R7" s="8" t="s">
        <v>13</v>
      </c>
      <c r="S7" s="8" t="s">
        <v>13</v>
      </c>
      <c r="T7" s="8" t="s">
        <v>13</v>
      </c>
      <c r="U7" s="8" t="s">
        <v>13</v>
      </c>
      <c r="V7" s="8"/>
      <c r="W7" s="8"/>
      <c r="X7" s="8">
        <v>-1</v>
      </c>
      <c r="Y7" s="8" t="s">
        <v>13</v>
      </c>
      <c r="Z7" s="8" t="s">
        <v>13</v>
      </c>
      <c r="AA7" s="8" t="s">
        <v>13</v>
      </c>
      <c r="AB7" s="8" t="s">
        <v>13</v>
      </c>
      <c r="AC7" s="8">
        <v>-1</v>
      </c>
      <c r="AD7" s="8" t="s">
        <v>13</v>
      </c>
      <c r="AE7" s="8" t="s">
        <v>13</v>
      </c>
      <c r="AF7" s="8" t="s">
        <v>13</v>
      </c>
      <c r="AG7" s="8" t="s">
        <v>13</v>
      </c>
      <c r="AH7" s="8">
        <v>-1</v>
      </c>
      <c r="AI7" s="8" t="s">
        <v>13</v>
      </c>
      <c r="AJ7" s="8" t="s">
        <v>13</v>
      </c>
      <c r="AK7" s="15">
        <v>1</v>
      </c>
    </row>
    <row r="8" spans="1:42" x14ac:dyDescent="0.2">
      <c r="A8" s="3" t="s">
        <v>92</v>
      </c>
      <c r="B8" s="3" t="s">
        <v>52</v>
      </c>
      <c r="C8" s="3" t="s">
        <v>7</v>
      </c>
      <c r="D8" s="3" t="s">
        <v>29</v>
      </c>
      <c r="E8" s="38" t="s">
        <v>25</v>
      </c>
      <c r="F8" s="3" t="s">
        <v>8</v>
      </c>
      <c r="G8" s="8">
        <v>3289</v>
      </c>
      <c r="H8" s="8">
        <v>3097</v>
      </c>
      <c r="I8" s="8">
        <v>3214</v>
      </c>
      <c r="J8" s="8">
        <v>4661</v>
      </c>
      <c r="K8" s="8">
        <v>4661</v>
      </c>
      <c r="L8" s="8">
        <v>3583.165</v>
      </c>
      <c r="M8" s="8">
        <v>4120.5839999999998</v>
      </c>
      <c r="N8" s="8">
        <v>3688.098</v>
      </c>
      <c r="O8" s="8">
        <v>4200.34</v>
      </c>
      <c r="P8" s="8">
        <v>4452.8440000000001</v>
      </c>
      <c r="Q8" s="8">
        <v>4368.8440000000001</v>
      </c>
      <c r="R8" s="8">
        <v>4564.1210000000001</v>
      </c>
      <c r="S8" s="8">
        <v>3447.27</v>
      </c>
      <c r="T8" s="8">
        <v>4201.4260000000004</v>
      </c>
      <c r="U8" s="8">
        <v>3526.03</v>
      </c>
      <c r="V8" s="8">
        <v>3113.12</v>
      </c>
      <c r="W8" s="8">
        <v>3185.8090000000002</v>
      </c>
      <c r="X8" s="8">
        <v>3039.7310000000002</v>
      </c>
      <c r="Y8" s="8">
        <v>3130.1419999999998</v>
      </c>
      <c r="Z8" s="8">
        <v>3090.4929999999999</v>
      </c>
      <c r="AA8" s="8">
        <v>3335.2370000000001</v>
      </c>
      <c r="AB8" s="8">
        <v>3018.5039999999999</v>
      </c>
      <c r="AC8" s="8">
        <v>3280.66</v>
      </c>
      <c r="AD8" s="8">
        <v>3130.0729999999999</v>
      </c>
      <c r="AE8" s="8">
        <v>3232.6419999999998</v>
      </c>
      <c r="AF8" s="8">
        <v>3824.8609999999999</v>
      </c>
      <c r="AG8" s="8">
        <v>3231.3739999999998</v>
      </c>
      <c r="AH8" s="8">
        <v>2504.9409999999998</v>
      </c>
      <c r="AI8" s="8">
        <v>1820.5039999999999</v>
      </c>
      <c r="AJ8" s="8">
        <v>1003.371</v>
      </c>
      <c r="AK8" s="15">
        <v>2</v>
      </c>
      <c r="AM8" s="9">
        <f>+AP8/$AP$3</f>
        <v>0.26570312778134425</v>
      </c>
      <c r="AN8" s="10">
        <f>+AN6+AM8</f>
        <v>0.58202785458594386</v>
      </c>
      <c r="AP8" s="5">
        <f>SUM(G8:AJ8)</f>
        <v>103016.18400000001</v>
      </c>
    </row>
    <row r="9" spans="1:42" x14ac:dyDescent="0.2">
      <c r="A9" s="3" t="s">
        <v>92</v>
      </c>
      <c r="B9" s="3" t="s">
        <v>52</v>
      </c>
      <c r="C9" s="3" t="s">
        <v>7</v>
      </c>
      <c r="D9" s="3" t="s">
        <v>29</v>
      </c>
      <c r="E9" s="38" t="s">
        <v>25</v>
      </c>
      <c r="F9" s="3" t="s">
        <v>9</v>
      </c>
      <c r="G9" s="8">
        <v>-1</v>
      </c>
      <c r="H9" s="8">
        <v>-1</v>
      </c>
      <c r="I9" s="8">
        <v>-1</v>
      </c>
      <c r="J9" s="8">
        <v>-1</v>
      </c>
      <c r="K9" s="8">
        <v>-1</v>
      </c>
      <c r="L9" s="8">
        <v>-1</v>
      </c>
      <c r="M9" s="8">
        <v>-1</v>
      </c>
      <c r="N9" s="8">
        <v>-1</v>
      </c>
      <c r="O9" s="8">
        <v>-1</v>
      </c>
      <c r="P9" s="8">
        <v>-1</v>
      </c>
      <c r="Q9" s="8">
        <v>-1</v>
      </c>
      <c r="R9" s="8">
        <v>-1</v>
      </c>
      <c r="S9" s="8">
        <v>-1</v>
      </c>
      <c r="T9" s="8">
        <v>-1</v>
      </c>
      <c r="U9" s="8">
        <v>-1</v>
      </c>
      <c r="V9" s="8">
        <v>-1</v>
      </c>
      <c r="W9" s="8">
        <v>-1</v>
      </c>
      <c r="X9" s="8">
        <v>-1</v>
      </c>
      <c r="Y9" s="8">
        <v>-1</v>
      </c>
      <c r="Z9" s="8">
        <v>-1</v>
      </c>
      <c r="AA9" s="8">
        <v>-1</v>
      </c>
      <c r="AB9" s="8">
        <v>-1</v>
      </c>
      <c r="AC9" s="8">
        <v>-1</v>
      </c>
      <c r="AD9" s="8">
        <v>-1</v>
      </c>
      <c r="AE9" s="8">
        <v>-1</v>
      </c>
      <c r="AF9" s="8">
        <v>-1</v>
      </c>
      <c r="AG9" s="8">
        <v>-1</v>
      </c>
      <c r="AH9" s="8">
        <v>-1</v>
      </c>
      <c r="AI9" s="8">
        <v>-1</v>
      </c>
      <c r="AJ9" s="8">
        <v>-1</v>
      </c>
      <c r="AK9" s="15">
        <v>2</v>
      </c>
    </row>
    <row r="10" spans="1:42" x14ac:dyDescent="0.2">
      <c r="A10" s="3" t="s">
        <v>92</v>
      </c>
      <c r="B10" s="3" t="s">
        <v>52</v>
      </c>
      <c r="C10" s="3" t="s">
        <v>7</v>
      </c>
      <c r="D10" s="3" t="s">
        <v>136</v>
      </c>
      <c r="E10" s="38" t="s">
        <v>27</v>
      </c>
      <c r="F10" s="3" t="s">
        <v>8</v>
      </c>
      <c r="G10" s="8">
        <v>769.46299999999997</v>
      </c>
      <c r="H10" s="8">
        <v>928.19500000000005</v>
      </c>
      <c r="I10" s="8">
        <v>1104.8989999999999</v>
      </c>
      <c r="J10" s="8">
        <v>1296.884</v>
      </c>
      <c r="K10" s="8">
        <v>1532.259</v>
      </c>
      <c r="L10" s="8">
        <v>1334.8489999999999</v>
      </c>
      <c r="M10" s="8">
        <v>1362.6120000000001</v>
      </c>
      <c r="N10" s="8">
        <v>1435.528</v>
      </c>
      <c r="O10" s="8">
        <v>1370.354</v>
      </c>
      <c r="P10" s="8">
        <v>1402.222</v>
      </c>
      <c r="Q10" s="8">
        <v>1679.69</v>
      </c>
      <c r="R10" s="8">
        <v>1672.152</v>
      </c>
      <c r="S10" s="8">
        <v>1487.0219999999999</v>
      </c>
      <c r="T10" s="8">
        <v>1823.213</v>
      </c>
      <c r="U10" s="8">
        <v>12506.491</v>
      </c>
      <c r="V10" s="8">
        <v>2062.9569999999999</v>
      </c>
      <c r="W10" s="8">
        <v>3057.6030000000001</v>
      </c>
      <c r="X10" s="8">
        <v>2634.7179999999998</v>
      </c>
      <c r="Y10" s="8">
        <v>2318.4830000000002</v>
      </c>
      <c r="Z10" s="8">
        <v>2034.0830000000001</v>
      </c>
      <c r="AA10" s="8">
        <v>1691.0309999999999</v>
      </c>
      <c r="AB10" s="8">
        <v>2179.2669999999998</v>
      </c>
      <c r="AC10" s="8">
        <v>1853.338</v>
      </c>
      <c r="AD10" s="8">
        <v>2145.366</v>
      </c>
      <c r="AE10" s="8">
        <v>2494.8339999999998</v>
      </c>
      <c r="AF10" s="8">
        <v>2310.7779999999998</v>
      </c>
      <c r="AG10" s="8">
        <v>2308.8969999999999</v>
      </c>
      <c r="AH10" s="8">
        <v>2005.7809999999999</v>
      </c>
      <c r="AI10" s="8">
        <v>1822.174</v>
      </c>
      <c r="AJ10" s="8">
        <v>1342.22</v>
      </c>
      <c r="AK10" s="15">
        <v>3</v>
      </c>
      <c r="AM10" s="9">
        <f>+AP10/$AP$3</f>
        <v>0.16498697355188999</v>
      </c>
      <c r="AN10" s="10">
        <f>+AN8+AM10</f>
        <v>0.74701482813783382</v>
      </c>
      <c r="AP10" s="5">
        <f>SUM(G10:AJ10)</f>
        <v>63967.363000000012</v>
      </c>
    </row>
    <row r="11" spans="1:42" x14ac:dyDescent="0.2">
      <c r="A11" s="3" t="s">
        <v>92</v>
      </c>
      <c r="B11" s="3" t="s">
        <v>52</v>
      </c>
      <c r="C11" s="3" t="s">
        <v>7</v>
      </c>
      <c r="D11" s="3" t="s">
        <v>136</v>
      </c>
      <c r="E11" s="38" t="s">
        <v>27</v>
      </c>
      <c r="F11" s="3" t="s">
        <v>9</v>
      </c>
      <c r="G11" s="8">
        <v>-1</v>
      </c>
      <c r="H11" s="8">
        <v>-1</v>
      </c>
      <c r="I11" s="8">
        <v>-1</v>
      </c>
      <c r="J11" s="8">
        <v>-1</v>
      </c>
      <c r="K11" s="8">
        <v>-1</v>
      </c>
      <c r="L11" s="8">
        <v>-1</v>
      </c>
      <c r="M11" s="8">
        <v>-1</v>
      </c>
      <c r="N11" s="8">
        <v>-1</v>
      </c>
      <c r="O11" s="8">
        <v>-1</v>
      </c>
      <c r="P11" s="8">
        <v>-1</v>
      </c>
      <c r="Q11" s="8">
        <v>-1</v>
      </c>
      <c r="R11" s="8">
        <v>-1</v>
      </c>
      <c r="S11" s="8">
        <v>-1</v>
      </c>
      <c r="T11" s="8">
        <v>-1</v>
      </c>
      <c r="U11" s="8">
        <v>-1</v>
      </c>
      <c r="V11" s="8">
        <v>-1</v>
      </c>
      <c r="W11" s="8">
        <v>-1</v>
      </c>
      <c r="X11" s="8">
        <v>-1</v>
      </c>
      <c r="Y11" s="8">
        <v>-1</v>
      </c>
      <c r="Z11" s="8">
        <v>-1</v>
      </c>
      <c r="AA11" s="8">
        <v>-1</v>
      </c>
      <c r="AB11" s="8">
        <v>-1</v>
      </c>
      <c r="AC11" s="8">
        <v>-1</v>
      </c>
      <c r="AD11" s="8">
        <v>-1</v>
      </c>
      <c r="AE11" s="8">
        <v>-1</v>
      </c>
      <c r="AF11" s="8">
        <v>-1</v>
      </c>
      <c r="AG11" s="8">
        <v>-1</v>
      </c>
      <c r="AH11" s="8">
        <v>-1</v>
      </c>
      <c r="AI11" s="8">
        <v>-1</v>
      </c>
      <c r="AJ11" s="8">
        <v>-1</v>
      </c>
      <c r="AK11" s="15">
        <v>3</v>
      </c>
    </row>
    <row r="12" spans="1:42" x14ac:dyDescent="0.2">
      <c r="A12" s="3" t="s">
        <v>92</v>
      </c>
      <c r="B12" s="3" t="s">
        <v>52</v>
      </c>
      <c r="C12" s="3" t="s">
        <v>7</v>
      </c>
      <c r="D12" s="3" t="s">
        <v>23</v>
      </c>
      <c r="E12" s="38" t="s">
        <v>21</v>
      </c>
      <c r="F12" s="3" t="s">
        <v>8</v>
      </c>
      <c r="G12" s="8">
        <v>1380</v>
      </c>
      <c r="H12" s="8">
        <v>1365</v>
      </c>
      <c r="I12" s="8">
        <v>1328</v>
      </c>
      <c r="J12" s="8">
        <v>2887</v>
      </c>
      <c r="K12" s="8">
        <v>2398</v>
      </c>
      <c r="L12" s="8">
        <v>3595</v>
      </c>
      <c r="M12" s="8">
        <v>3595</v>
      </c>
      <c r="N12" s="8">
        <v>2344</v>
      </c>
      <c r="O12" s="8">
        <v>200.1</v>
      </c>
      <c r="P12" s="8">
        <v>2315.8000000000002</v>
      </c>
      <c r="Q12" s="8">
        <v>3311</v>
      </c>
      <c r="R12" s="8">
        <v>246.61199999999999</v>
      </c>
      <c r="S12" s="8">
        <v>200.9</v>
      </c>
      <c r="T12" s="8">
        <v>315.04000000000002</v>
      </c>
      <c r="U12" s="8">
        <v>33.414999999999999</v>
      </c>
      <c r="V12" s="8">
        <v>7.0000000000000007E-2</v>
      </c>
      <c r="W12" s="8"/>
      <c r="X12" s="8"/>
      <c r="Y12" s="8"/>
      <c r="Z12" s="8"/>
      <c r="AA12" s="8"/>
      <c r="AB12" s="8"/>
      <c r="AC12" s="8"/>
      <c r="AD12" s="8"/>
      <c r="AE12" s="8"/>
      <c r="AF12" s="8"/>
      <c r="AG12" s="8"/>
      <c r="AH12" s="8"/>
      <c r="AI12" s="8"/>
      <c r="AJ12" s="8"/>
      <c r="AK12" s="15">
        <v>4</v>
      </c>
      <c r="AM12" s="9">
        <f>+AP12/$AP$3</f>
        <v>6.5809063224900155E-2</v>
      </c>
      <c r="AN12" s="10">
        <f>+AN10+AM12</f>
        <v>0.81282389136273392</v>
      </c>
      <c r="AP12" s="5">
        <f>SUM(G12:AJ12)</f>
        <v>25514.937000000002</v>
      </c>
    </row>
    <row r="13" spans="1:42" x14ac:dyDescent="0.2">
      <c r="A13" s="3" t="s">
        <v>92</v>
      </c>
      <c r="B13" s="3" t="s">
        <v>52</v>
      </c>
      <c r="C13" s="3" t="s">
        <v>7</v>
      </c>
      <c r="D13" s="3" t="s">
        <v>23</v>
      </c>
      <c r="E13" s="38" t="s">
        <v>21</v>
      </c>
      <c r="F13" s="3" t="s">
        <v>9</v>
      </c>
      <c r="G13" s="8">
        <v>-1</v>
      </c>
      <c r="H13" s="8">
        <v>-1</v>
      </c>
      <c r="I13" s="8">
        <v>-1</v>
      </c>
      <c r="J13" s="8">
        <v>-1</v>
      </c>
      <c r="K13" s="8">
        <v>-1</v>
      </c>
      <c r="L13" s="8">
        <v>-1</v>
      </c>
      <c r="M13" s="8">
        <v>-1</v>
      </c>
      <c r="N13" s="8">
        <v>-1</v>
      </c>
      <c r="O13" s="8">
        <v>-1</v>
      </c>
      <c r="P13" s="8">
        <v>-1</v>
      </c>
      <c r="Q13" s="8">
        <v>-1</v>
      </c>
      <c r="R13" s="8">
        <v>-1</v>
      </c>
      <c r="S13" s="8">
        <v>-1</v>
      </c>
      <c r="T13" s="8">
        <v>-1</v>
      </c>
      <c r="U13" s="8">
        <v>-1</v>
      </c>
      <c r="V13" s="8">
        <v>-1</v>
      </c>
      <c r="W13" s="8"/>
      <c r="X13" s="8"/>
      <c r="Y13" s="8"/>
      <c r="Z13" s="8"/>
      <c r="AA13" s="8"/>
      <c r="AB13" s="8"/>
      <c r="AC13" s="8"/>
      <c r="AD13" s="8"/>
      <c r="AE13" s="8"/>
      <c r="AF13" s="8"/>
      <c r="AG13" s="8"/>
      <c r="AH13" s="8"/>
      <c r="AI13" s="8"/>
      <c r="AJ13" s="8"/>
      <c r="AK13" s="15">
        <v>4</v>
      </c>
    </row>
    <row r="14" spans="1:42" x14ac:dyDescent="0.2">
      <c r="A14" s="3" t="s">
        <v>92</v>
      </c>
      <c r="B14" s="3" t="s">
        <v>52</v>
      </c>
      <c r="C14" s="3" t="s">
        <v>7</v>
      </c>
      <c r="D14" s="3" t="s">
        <v>10</v>
      </c>
      <c r="E14" s="38" t="s">
        <v>21</v>
      </c>
      <c r="F14" s="3" t="s">
        <v>8</v>
      </c>
      <c r="G14" s="8">
        <v>800</v>
      </c>
      <c r="H14" s="8">
        <v>2484</v>
      </c>
      <c r="I14" s="8">
        <v>2485</v>
      </c>
      <c r="J14" s="8">
        <v>2139</v>
      </c>
      <c r="K14" s="8">
        <v>2139</v>
      </c>
      <c r="L14" s="8">
        <v>340</v>
      </c>
      <c r="M14" s="8">
        <v>2424</v>
      </c>
      <c r="N14" s="8">
        <v>2424</v>
      </c>
      <c r="O14" s="8">
        <v>2424</v>
      </c>
      <c r="P14" s="8">
        <v>2424</v>
      </c>
      <c r="Q14" s="8"/>
      <c r="R14" s="8"/>
      <c r="S14" s="8"/>
      <c r="T14" s="8"/>
      <c r="U14" s="8"/>
      <c r="V14" s="8"/>
      <c r="W14" s="8"/>
      <c r="X14" s="8"/>
      <c r="Y14" s="8"/>
      <c r="Z14" s="8"/>
      <c r="AA14" s="8"/>
      <c r="AB14" s="8"/>
      <c r="AC14" s="8"/>
      <c r="AD14" s="8"/>
      <c r="AE14" s="8"/>
      <c r="AF14" s="8"/>
      <c r="AG14" s="8"/>
      <c r="AH14" s="8"/>
      <c r="AI14" s="8"/>
      <c r="AJ14" s="8"/>
      <c r="AK14" s="15">
        <v>5</v>
      </c>
      <c r="AM14" s="9">
        <f>+AP14/$AP$3</f>
        <v>5.1798811682179334E-2</v>
      </c>
      <c r="AN14" s="10">
        <f>+AN12+AM14</f>
        <v>0.86462270304491329</v>
      </c>
      <c r="AP14" s="5">
        <f>SUM(G14:AJ14)</f>
        <v>20083</v>
      </c>
    </row>
    <row r="15" spans="1:42" x14ac:dyDescent="0.2">
      <c r="A15" s="3" t="s">
        <v>92</v>
      </c>
      <c r="B15" s="3" t="s">
        <v>52</v>
      </c>
      <c r="C15" s="3" t="s">
        <v>7</v>
      </c>
      <c r="D15" s="3" t="s">
        <v>10</v>
      </c>
      <c r="E15" s="38" t="s">
        <v>21</v>
      </c>
      <c r="F15" s="3" t="s">
        <v>9</v>
      </c>
      <c r="G15" s="8">
        <v>-1</v>
      </c>
      <c r="H15" s="8">
        <v>-1</v>
      </c>
      <c r="I15" s="8">
        <v>-1</v>
      </c>
      <c r="J15" s="8">
        <v>-1</v>
      </c>
      <c r="K15" s="8">
        <v>-1</v>
      </c>
      <c r="L15" s="8">
        <v>-1</v>
      </c>
      <c r="M15" s="8">
        <v>-1</v>
      </c>
      <c r="N15" s="8">
        <v>-1</v>
      </c>
      <c r="O15" s="8">
        <v>-1</v>
      </c>
      <c r="P15" s="8">
        <v>-1</v>
      </c>
      <c r="Q15" s="8"/>
      <c r="R15" s="8"/>
      <c r="S15" s="8"/>
      <c r="T15" s="8"/>
      <c r="U15" s="8"/>
      <c r="V15" s="8"/>
      <c r="W15" s="8"/>
      <c r="X15" s="8"/>
      <c r="Y15" s="8"/>
      <c r="Z15" s="8"/>
      <c r="AA15" s="8"/>
      <c r="AB15" s="8"/>
      <c r="AC15" s="8"/>
      <c r="AD15" s="8"/>
      <c r="AE15" s="8"/>
      <c r="AF15" s="8"/>
      <c r="AG15" s="8"/>
      <c r="AH15" s="8"/>
      <c r="AI15" s="8"/>
      <c r="AJ15" s="8"/>
      <c r="AK15" s="15">
        <v>5</v>
      </c>
    </row>
    <row r="16" spans="1:42" x14ac:dyDescent="0.2">
      <c r="A16" s="3" t="s">
        <v>92</v>
      </c>
      <c r="B16" s="3" t="s">
        <v>52</v>
      </c>
      <c r="C16" s="3" t="s">
        <v>7</v>
      </c>
      <c r="D16" s="3" t="s">
        <v>32</v>
      </c>
      <c r="E16" s="38" t="s">
        <v>21</v>
      </c>
      <c r="F16" s="3" t="s">
        <v>8</v>
      </c>
      <c r="G16" s="8">
        <v>1192</v>
      </c>
      <c r="H16" s="8"/>
      <c r="I16" s="8">
        <v>470.7</v>
      </c>
      <c r="J16" s="8">
        <v>1029</v>
      </c>
      <c r="K16" s="8">
        <v>875.2</v>
      </c>
      <c r="L16" s="8">
        <v>746.3</v>
      </c>
      <c r="M16" s="8">
        <v>446.9</v>
      </c>
      <c r="N16" s="8">
        <v>431.8</v>
      </c>
      <c r="O16" s="8">
        <v>410</v>
      </c>
      <c r="P16" s="8">
        <v>1457</v>
      </c>
      <c r="Q16" s="8">
        <v>801.19299999999998</v>
      </c>
      <c r="R16" s="8">
        <v>577.45799999999997</v>
      </c>
      <c r="S16" s="8">
        <v>747.14800000000002</v>
      </c>
      <c r="T16" s="8">
        <v>660.65599999999995</v>
      </c>
      <c r="U16" s="8">
        <v>566.40499999999997</v>
      </c>
      <c r="V16" s="8">
        <v>1042.6600000000001</v>
      </c>
      <c r="W16" s="8">
        <v>1000.804</v>
      </c>
      <c r="X16" s="8">
        <v>1000.804</v>
      </c>
      <c r="Y16" s="8">
        <v>720.29700000000003</v>
      </c>
      <c r="Z16" s="8">
        <v>391.05500000000001</v>
      </c>
      <c r="AA16" s="8">
        <v>494.09300000000002</v>
      </c>
      <c r="AB16" s="8">
        <v>494.09300000000002</v>
      </c>
      <c r="AC16" s="8"/>
      <c r="AD16" s="8">
        <v>494.09300000000002</v>
      </c>
      <c r="AE16" s="8">
        <v>494.09300000000002</v>
      </c>
      <c r="AF16" s="8">
        <v>494.09300000000002</v>
      </c>
      <c r="AG16" s="8">
        <v>494.09300000000002</v>
      </c>
      <c r="AH16" s="8">
        <v>494.09300000000002</v>
      </c>
      <c r="AI16" s="8">
        <v>494.09300000000002</v>
      </c>
      <c r="AJ16" s="8">
        <v>494.09300000000002</v>
      </c>
      <c r="AK16" s="15">
        <v>6</v>
      </c>
      <c r="AM16" s="9">
        <f>+AP16/$AP$3</f>
        <v>4.9042167289104877E-2</v>
      </c>
      <c r="AN16" s="10">
        <f>+AN14+AM16</f>
        <v>0.91366487033401822</v>
      </c>
      <c r="AP16" s="5">
        <f>SUM(G16:AJ16)</f>
        <v>19014.217000000008</v>
      </c>
    </row>
    <row r="17" spans="1:42" x14ac:dyDescent="0.2">
      <c r="A17" s="3" t="s">
        <v>92</v>
      </c>
      <c r="B17" s="3" t="s">
        <v>52</v>
      </c>
      <c r="C17" s="3" t="s">
        <v>7</v>
      </c>
      <c r="D17" s="3" t="s">
        <v>32</v>
      </c>
      <c r="E17" s="38" t="s">
        <v>21</v>
      </c>
      <c r="F17" s="3" t="s">
        <v>9</v>
      </c>
      <c r="G17" s="8">
        <v>-1</v>
      </c>
      <c r="H17" s="8"/>
      <c r="I17" s="8">
        <v>-1</v>
      </c>
      <c r="J17" s="8">
        <v>-1</v>
      </c>
      <c r="K17" s="8">
        <v>-1</v>
      </c>
      <c r="L17" s="8">
        <v>-1</v>
      </c>
      <c r="M17" s="8">
        <v>-1</v>
      </c>
      <c r="N17" s="8">
        <v>-1</v>
      </c>
      <c r="O17" s="8">
        <v>-1</v>
      </c>
      <c r="P17" s="8">
        <v>-1</v>
      </c>
      <c r="Q17" s="8" t="s">
        <v>13</v>
      </c>
      <c r="R17" s="8" t="s">
        <v>13</v>
      </c>
      <c r="S17" s="8" t="s">
        <v>13</v>
      </c>
      <c r="T17" s="8" t="s">
        <v>13</v>
      </c>
      <c r="U17" s="8" t="s">
        <v>13</v>
      </c>
      <c r="V17" s="8">
        <v>-1</v>
      </c>
      <c r="W17" s="8" t="s">
        <v>13</v>
      </c>
      <c r="X17" s="8" t="s">
        <v>13</v>
      </c>
      <c r="Y17" s="8" t="s">
        <v>13</v>
      </c>
      <c r="Z17" s="8" t="s">
        <v>13</v>
      </c>
      <c r="AA17" s="8" t="s">
        <v>13</v>
      </c>
      <c r="AB17" s="8" t="s">
        <v>13</v>
      </c>
      <c r="AC17" s="8"/>
      <c r="AD17" s="8">
        <v>-1</v>
      </c>
      <c r="AE17" s="8">
        <v>-1</v>
      </c>
      <c r="AF17" s="8">
        <v>-1</v>
      </c>
      <c r="AG17" s="8">
        <v>-1</v>
      </c>
      <c r="AH17" s="8">
        <v>-1</v>
      </c>
      <c r="AI17" s="8">
        <v>-1</v>
      </c>
      <c r="AJ17" s="8">
        <v>-1</v>
      </c>
      <c r="AK17" s="15">
        <v>6</v>
      </c>
    </row>
    <row r="18" spans="1:42" x14ac:dyDescent="0.2">
      <c r="A18" s="3" t="s">
        <v>92</v>
      </c>
      <c r="B18" s="3" t="s">
        <v>52</v>
      </c>
      <c r="C18" s="3" t="s">
        <v>7</v>
      </c>
      <c r="D18" s="3" t="s">
        <v>136</v>
      </c>
      <c r="E18" s="38" t="s">
        <v>31</v>
      </c>
      <c r="F18" s="3" t="s">
        <v>8</v>
      </c>
      <c r="G18" s="8">
        <v>646.32399999999996</v>
      </c>
      <c r="H18" s="8">
        <v>74.867000000000004</v>
      </c>
      <c r="I18" s="8">
        <v>280.279</v>
      </c>
      <c r="J18" s="8">
        <v>414.68400000000003</v>
      </c>
      <c r="K18" s="8">
        <v>352.86799999999999</v>
      </c>
      <c r="L18" s="8">
        <v>340.24099999999999</v>
      </c>
      <c r="M18" s="8">
        <v>485.62200000000001</v>
      </c>
      <c r="N18" s="8">
        <v>243.762</v>
      </c>
      <c r="O18" s="8">
        <v>239.81700000000001</v>
      </c>
      <c r="P18" s="8">
        <v>193.54300000000001</v>
      </c>
      <c r="Q18" s="8">
        <v>194.858</v>
      </c>
      <c r="R18" s="8">
        <v>280.63600000000002</v>
      </c>
      <c r="S18" s="8">
        <v>421.56599999999997</v>
      </c>
      <c r="T18" s="8">
        <v>314.65100000000001</v>
      </c>
      <c r="U18" s="8">
        <v>308.63299999999998</v>
      </c>
      <c r="V18" s="8">
        <v>375.827</v>
      </c>
      <c r="W18" s="8">
        <v>450.66300000000001</v>
      </c>
      <c r="X18" s="8">
        <v>345.06200000000001</v>
      </c>
      <c r="Y18" s="8">
        <v>271.83999999999997</v>
      </c>
      <c r="Z18" s="8">
        <v>229.68899999999999</v>
      </c>
      <c r="AA18" s="8">
        <v>252.90600000000001</v>
      </c>
      <c r="AB18" s="8">
        <v>322.80599999999998</v>
      </c>
      <c r="AC18" s="8">
        <v>287.12</v>
      </c>
      <c r="AD18" s="8">
        <v>288.75400000000002</v>
      </c>
      <c r="AE18" s="8">
        <v>288.23099999999999</v>
      </c>
      <c r="AF18" s="8">
        <v>287.28699999999998</v>
      </c>
      <c r="AG18" s="8">
        <v>323.86700000000002</v>
      </c>
      <c r="AH18" s="8">
        <v>287.755</v>
      </c>
      <c r="AI18" s="8">
        <v>306.81099999999998</v>
      </c>
      <c r="AJ18" s="8">
        <v>312.05</v>
      </c>
      <c r="AK18" s="15">
        <v>7</v>
      </c>
      <c r="AM18" s="9">
        <f>+AP18/$AP$3</f>
        <v>2.430419691572961E-2</v>
      </c>
      <c r="AN18" s="10">
        <f>+AN16+AM18</f>
        <v>0.93796906724974782</v>
      </c>
      <c r="AP18" s="5">
        <f>SUM(G18:AJ18)</f>
        <v>9423.0189999999984</v>
      </c>
    </row>
    <row r="19" spans="1:42" ht="12" thickBot="1" x14ac:dyDescent="0.25">
      <c r="A19" s="3" t="s">
        <v>92</v>
      </c>
      <c r="B19" s="3" t="s">
        <v>52</v>
      </c>
      <c r="C19" s="3" t="s">
        <v>7</v>
      </c>
      <c r="D19" s="3" t="s">
        <v>136</v>
      </c>
      <c r="E19" s="38" t="s">
        <v>31</v>
      </c>
      <c r="F19" s="3" t="s">
        <v>9</v>
      </c>
      <c r="G19" s="8">
        <v>-1</v>
      </c>
      <c r="H19" s="8">
        <v>-1</v>
      </c>
      <c r="I19" s="8">
        <v>-1</v>
      </c>
      <c r="J19" s="8">
        <v>-1</v>
      </c>
      <c r="K19" s="8">
        <v>-1</v>
      </c>
      <c r="L19" s="8">
        <v>-1</v>
      </c>
      <c r="M19" s="8">
        <v>-1</v>
      </c>
      <c r="N19" s="8">
        <v>-1</v>
      </c>
      <c r="O19" s="8">
        <v>-1</v>
      </c>
      <c r="P19" s="8">
        <v>-1</v>
      </c>
      <c r="Q19" s="8">
        <v>-1</v>
      </c>
      <c r="R19" s="8">
        <v>-1</v>
      </c>
      <c r="S19" s="8">
        <v>-1</v>
      </c>
      <c r="T19" s="8">
        <v>-1</v>
      </c>
      <c r="U19" s="8">
        <v>-1</v>
      </c>
      <c r="V19" s="8">
        <v>-1</v>
      </c>
      <c r="W19" s="8">
        <v>-1</v>
      </c>
      <c r="X19" s="8">
        <v>-1</v>
      </c>
      <c r="Y19" s="8">
        <v>-1</v>
      </c>
      <c r="Z19" s="8">
        <v>-1</v>
      </c>
      <c r="AA19" s="8">
        <v>-1</v>
      </c>
      <c r="AB19" s="8">
        <v>-1</v>
      </c>
      <c r="AC19" s="8">
        <v>-1</v>
      </c>
      <c r="AD19" s="8">
        <v>-1</v>
      </c>
      <c r="AE19" s="8">
        <v>-1</v>
      </c>
      <c r="AF19" s="8">
        <v>-1</v>
      </c>
      <c r="AG19" s="8">
        <v>-1</v>
      </c>
      <c r="AH19" s="8">
        <v>-1</v>
      </c>
      <c r="AI19" s="8">
        <v>-1</v>
      </c>
      <c r="AJ19" s="8">
        <v>-1</v>
      </c>
      <c r="AK19" s="33">
        <v>7</v>
      </c>
    </row>
    <row r="20" spans="1:42" x14ac:dyDescent="0.2">
      <c r="A20" s="3" t="s">
        <v>92</v>
      </c>
      <c r="B20" s="3" t="s">
        <v>52</v>
      </c>
      <c r="C20" s="3" t="s">
        <v>7</v>
      </c>
      <c r="D20" s="3" t="s">
        <v>136</v>
      </c>
      <c r="E20" s="38" t="s">
        <v>22</v>
      </c>
      <c r="F20" s="3" t="s">
        <v>8</v>
      </c>
      <c r="G20" s="8">
        <v>739.52599999999995</v>
      </c>
      <c r="H20" s="8">
        <v>544.07500000000005</v>
      </c>
      <c r="I20" s="8">
        <v>371.37299999999999</v>
      </c>
      <c r="J20" s="8">
        <v>280.52999999999997</v>
      </c>
      <c r="K20" s="8">
        <v>539.95600000000002</v>
      </c>
      <c r="L20" s="8">
        <v>430.91300000000001</v>
      </c>
      <c r="M20" s="8">
        <v>446.99099999999999</v>
      </c>
      <c r="N20" s="8">
        <v>595.52499999999998</v>
      </c>
      <c r="O20" s="8">
        <v>561.18200000000002</v>
      </c>
      <c r="P20" s="8">
        <v>343.32799999999997</v>
      </c>
      <c r="Q20" s="8">
        <v>374.94200000000001</v>
      </c>
      <c r="R20" s="8">
        <v>478.25200000000001</v>
      </c>
      <c r="S20" s="8">
        <v>558.64200000000005</v>
      </c>
      <c r="T20" s="8">
        <v>665.09100000000001</v>
      </c>
      <c r="U20" s="8">
        <v>654.83900000000006</v>
      </c>
      <c r="V20" s="8">
        <v>556.84900000000005</v>
      </c>
      <c r="W20" s="8"/>
      <c r="X20" s="8"/>
      <c r="Y20" s="8"/>
      <c r="Z20" s="8"/>
      <c r="AA20" s="8"/>
      <c r="AB20" s="8"/>
      <c r="AC20" s="8"/>
      <c r="AD20" s="8"/>
      <c r="AE20" s="8"/>
      <c r="AF20" s="8"/>
      <c r="AG20" s="8"/>
      <c r="AH20" s="8"/>
      <c r="AI20" s="8"/>
      <c r="AJ20" s="8"/>
      <c r="AK20" s="15">
        <v>8</v>
      </c>
      <c r="AM20" s="9">
        <f>+AP20/$AP$3</f>
        <v>2.1000181740759235E-2</v>
      </c>
      <c r="AN20" s="10">
        <f>+AN18+AM20</f>
        <v>0.95896924899050706</v>
      </c>
      <c r="AP20" s="5">
        <f>SUM(G20:AJ20)</f>
        <v>8142.0140000000001</v>
      </c>
    </row>
    <row r="21" spans="1:42" x14ac:dyDescent="0.2">
      <c r="A21" s="3" t="s">
        <v>92</v>
      </c>
      <c r="B21" s="3" t="s">
        <v>52</v>
      </c>
      <c r="C21" s="3" t="s">
        <v>7</v>
      </c>
      <c r="D21" s="3" t="s">
        <v>136</v>
      </c>
      <c r="E21" s="38" t="s">
        <v>22</v>
      </c>
      <c r="F21" s="3" t="s">
        <v>9</v>
      </c>
      <c r="G21" s="8">
        <v>-1</v>
      </c>
      <c r="H21" s="8">
        <v>-1</v>
      </c>
      <c r="I21" s="8">
        <v>-1</v>
      </c>
      <c r="J21" s="8">
        <v>-1</v>
      </c>
      <c r="K21" s="8">
        <v>-1</v>
      </c>
      <c r="L21" s="8">
        <v>-1</v>
      </c>
      <c r="M21" s="8">
        <v>-1</v>
      </c>
      <c r="N21" s="8">
        <v>-1</v>
      </c>
      <c r="O21" s="8">
        <v>-1</v>
      </c>
      <c r="P21" s="8">
        <v>-1</v>
      </c>
      <c r="Q21" s="8">
        <v>-1</v>
      </c>
      <c r="R21" s="8">
        <v>-1</v>
      </c>
      <c r="S21" s="8">
        <v>-1</v>
      </c>
      <c r="T21" s="8">
        <v>-1</v>
      </c>
      <c r="U21" s="8">
        <v>-1</v>
      </c>
      <c r="V21" s="8">
        <v>-1</v>
      </c>
      <c r="W21" s="8"/>
      <c r="X21" s="8"/>
      <c r="Y21" s="8"/>
      <c r="Z21" s="8"/>
      <c r="AA21" s="8"/>
      <c r="AB21" s="8"/>
      <c r="AC21" s="8"/>
      <c r="AD21" s="8"/>
      <c r="AE21" s="8"/>
      <c r="AF21" s="8"/>
      <c r="AG21" s="8"/>
      <c r="AH21" s="8"/>
      <c r="AI21" s="8"/>
      <c r="AJ21" s="8"/>
      <c r="AK21" s="15">
        <v>8</v>
      </c>
    </row>
    <row r="22" spans="1:42" x14ac:dyDescent="0.2">
      <c r="A22" s="3" t="s">
        <v>92</v>
      </c>
      <c r="B22" s="3" t="s">
        <v>52</v>
      </c>
      <c r="C22" s="3" t="s">
        <v>93</v>
      </c>
      <c r="D22" s="3" t="s">
        <v>94</v>
      </c>
      <c r="E22" s="38" t="s">
        <v>31</v>
      </c>
      <c r="F22" s="3" t="s">
        <v>8</v>
      </c>
      <c r="G22" s="8"/>
      <c r="H22" s="8"/>
      <c r="I22" s="8"/>
      <c r="J22" s="8"/>
      <c r="K22" s="8">
        <v>270</v>
      </c>
      <c r="L22" s="8">
        <v>440</v>
      </c>
      <c r="M22" s="8">
        <v>398</v>
      </c>
      <c r="N22" s="8">
        <v>214</v>
      </c>
      <c r="O22" s="8">
        <v>239</v>
      </c>
      <c r="P22" s="8">
        <v>267</v>
      </c>
      <c r="Q22" s="8">
        <v>390</v>
      </c>
      <c r="R22" s="8">
        <v>311.565</v>
      </c>
      <c r="S22" s="8">
        <v>245.245</v>
      </c>
      <c r="T22" s="8">
        <v>168.30500000000001</v>
      </c>
      <c r="U22" s="8">
        <v>325.59100000000001</v>
      </c>
      <c r="V22" s="8">
        <v>173.59100000000001</v>
      </c>
      <c r="W22" s="8">
        <v>90.581999999999994</v>
      </c>
      <c r="X22" s="8">
        <v>58.741</v>
      </c>
      <c r="Y22" s="8">
        <v>74.662000000000006</v>
      </c>
      <c r="Z22" s="8">
        <v>90.164000000000001</v>
      </c>
      <c r="AA22" s="8">
        <v>98.569000000000003</v>
      </c>
      <c r="AB22" s="8"/>
      <c r="AC22" s="8">
        <v>357.76</v>
      </c>
      <c r="AD22" s="8">
        <v>313.517</v>
      </c>
      <c r="AE22" s="8">
        <v>192.126</v>
      </c>
      <c r="AF22" s="8">
        <v>142.77500000000001</v>
      </c>
      <c r="AG22" s="8"/>
      <c r="AH22" s="8"/>
      <c r="AI22" s="8"/>
      <c r="AJ22" s="8"/>
      <c r="AK22" s="15">
        <v>9</v>
      </c>
      <c r="AM22" s="9">
        <f>+AP22/$AP$3</f>
        <v>1.2538167642171407E-2</v>
      </c>
      <c r="AN22" s="10">
        <f>+AN20+AM22</f>
        <v>0.97150741663267848</v>
      </c>
      <c r="AP22" s="5">
        <f>SUM(G22:AJ22)</f>
        <v>4861.1929999999993</v>
      </c>
    </row>
    <row r="23" spans="1:42" x14ac:dyDescent="0.2">
      <c r="A23" s="3" t="s">
        <v>92</v>
      </c>
      <c r="B23" s="3" t="s">
        <v>52</v>
      </c>
      <c r="C23" s="3" t="s">
        <v>93</v>
      </c>
      <c r="D23" s="3" t="s">
        <v>94</v>
      </c>
      <c r="E23" s="38" t="s">
        <v>31</v>
      </c>
      <c r="F23" s="3" t="s">
        <v>9</v>
      </c>
      <c r="G23" s="8"/>
      <c r="H23" s="8"/>
      <c r="I23" s="8"/>
      <c r="J23" s="8"/>
      <c r="K23" s="8">
        <v>-1</v>
      </c>
      <c r="L23" s="8">
        <v>-1</v>
      </c>
      <c r="M23" s="8">
        <v>-1</v>
      </c>
      <c r="N23" s="8">
        <v>-1</v>
      </c>
      <c r="O23" s="8">
        <v>-1</v>
      </c>
      <c r="P23" s="8">
        <v>-1</v>
      </c>
      <c r="Q23" s="8">
        <v>-1</v>
      </c>
      <c r="R23" s="8">
        <v>-1</v>
      </c>
      <c r="S23" s="8">
        <v>-1</v>
      </c>
      <c r="T23" s="8">
        <v>-1</v>
      </c>
      <c r="U23" s="8">
        <v>-1</v>
      </c>
      <c r="V23" s="8">
        <v>-1</v>
      </c>
      <c r="W23" s="8">
        <v>-1</v>
      </c>
      <c r="X23" s="8">
        <v>-1</v>
      </c>
      <c r="Y23" s="8">
        <v>-1</v>
      </c>
      <c r="Z23" s="8">
        <v>-1</v>
      </c>
      <c r="AA23" s="8">
        <v>-1</v>
      </c>
      <c r="AB23" s="8"/>
      <c r="AC23" s="8">
        <v>-1</v>
      </c>
      <c r="AD23" s="8">
        <v>-1</v>
      </c>
      <c r="AE23" s="8">
        <v>-1</v>
      </c>
      <c r="AF23" s="8">
        <v>-1</v>
      </c>
      <c r="AG23" s="8"/>
      <c r="AH23" s="8"/>
      <c r="AI23" s="8"/>
      <c r="AJ23" s="8"/>
      <c r="AK23" s="15">
        <v>9</v>
      </c>
    </row>
    <row r="24" spans="1:42" x14ac:dyDescent="0.2">
      <c r="A24" s="3" t="s">
        <v>92</v>
      </c>
      <c r="B24" s="3" t="s">
        <v>52</v>
      </c>
      <c r="C24" s="3" t="s">
        <v>7</v>
      </c>
      <c r="D24" s="3" t="s">
        <v>136</v>
      </c>
      <c r="E24" s="38" t="s">
        <v>21</v>
      </c>
      <c r="F24" s="3" t="s">
        <v>8</v>
      </c>
      <c r="G24" s="8">
        <v>409.39800000000002</v>
      </c>
      <c r="H24" s="8">
        <v>402.62400000000002</v>
      </c>
      <c r="I24" s="8">
        <v>344.12200000000001</v>
      </c>
      <c r="J24" s="8">
        <v>332.63400000000001</v>
      </c>
      <c r="K24" s="8">
        <v>358.47500000000002</v>
      </c>
      <c r="L24" s="8">
        <v>530.57500000000005</v>
      </c>
      <c r="M24" s="8">
        <v>493.63900000000001</v>
      </c>
      <c r="N24" s="8">
        <v>38.104999999999997</v>
      </c>
      <c r="O24" s="8">
        <v>37.152999999999999</v>
      </c>
      <c r="P24" s="8">
        <v>93.691000000000003</v>
      </c>
      <c r="Q24" s="8">
        <v>73.941000000000003</v>
      </c>
      <c r="R24" s="8">
        <v>47.908999999999999</v>
      </c>
      <c r="S24" s="8">
        <v>27.024000000000001</v>
      </c>
      <c r="T24" s="8">
        <v>15.975</v>
      </c>
      <c r="U24" s="8">
        <v>5.7249999999999996</v>
      </c>
      <c r="V24" s="8">
        <v>10.683</v>
      </c>
      <c r="W24" s="8">
        <v>31.614999999999998</v>
      </c>
      <c r="X24" s="8">
        <v>26.073</v>
      </c>
      <c r="Y24" s="8">
        <v>18.922999999999998</v>
      </c>
      <c r="Z24" s="8">
        <v>13.847</v>
      </c>
      <c r="AA24" s="8">
        <v>3.2890000000000001</v>
      </c>
      <c r="AB24" s="8">
        <v>0.73699999999999999</v>
      </c>
      <c r="AC24" s="8">
        <v>1.262</v>
      </c>
      <c r="AD24" s="8">
        <v>6.2E-2</v>
      </c>
      <c r="AE24" s="8">
        <v>1.2E-2</v>
      </c>
      <c r="AF24" s="8"/>
      <c r="AG24" s="8">
        <v>7.2779999999999996</v>
      </c>
      <c r="AH24" s="8">
        <v>4.3970000000000002</v>
      </c>
      <c r="AI24" s="8">
        <v>5.069</v>
      </c>
      <c r="AJ24" s="8">
        <v>6.8360000000000003</v>
      </c>
      <c r="AK24" s="15">
        <v>10</v>
      </c>
      <c r="AM24" s="9">
        <f>+AP24/$AP$3</f>
        <v>8.6174182713446151E-3</v>
      </c>
      <c r="AN24" s="10">
        <f>+AN22+AM24</f>
        <v>0.98012483490402313</v>
      </c>
      <c r="AP24" s="5">
        <f>SUM(G24:AJ24)</f>
        <v>3341.0729999999994</v>
      </c>
    </row>
    <row r="25" spans="1:42" x14ac:dyDescent="0.2">
      <c r="A25" s="3" t="s">
        <v>92</v>
      </c>
      <c r="B25" s="3" t="s">
        <v>52</v>
      </c>
      <c r="C25" s="3" t="s">
        <v>7</v>
      </c>
      <c r="D25" s="3" t="s">
        <v>136</v>
      </c>
      <c r="E25" s="38" t="s">
        <v>21</v>
      </c>
      <c r="F25" s="3" t="s">
        <v>9</v>
      </c>
      <c r="G25" s="8">
        <v>-1</v>
      </c>
      <c r="H25" s="8">
        <v>-1</v>
      </c>
      <c r="I25" s="8">
        <v>-1</v>
      </c>
      <c r="J25" s="8">
        <v>-1</v>
      </c>
      <c r="K25" s="8">
        <v>-1</v>
      </c>
      <c r="L25" s="8">
        <v>-1</v>
      </c>
      <c r="M25" s="8">
        <v>-1</v>
      </c>
      <c r="N25" s="8">
        <v>-1</v>
      </c>
      <c r="O25" s="8">
        <v>-1</v>
      </c>
      <c r="P25" s="8">
        <v>-1</v>
      </c>
      <c r="Q25" s="8">
        <v>-1</v>
      </c>
      <c r="R25" s="8">
        <v>-1</v>
      </c>
      <c r="S25" s="8">
        <v>-1</v>
      </c>
      <c r="T25" s="8">
        <v>-1</v>
      </c>
      <c r="U25" s="8">
        <v>-1</v>
      </c>
      <c r="V25" s="8">
        <v>-1</v>
      </c>
      <c r="W25" s="8">
        <v>-1</v>
      </c>
      <c r="X25" s="8">
        <v>-1</v>
      </c>
      <c r="Y25" s="8">
        <v>-1</v>
      </c>
      <c r="Z25" s="8">
        <v>-1</v>
      </c>
      <c r="AA25" s="8">
        <v>-1</v>
      </c>
      <c r="AB25" s="8">
        <v>-1</v>
      </c>
      <c r="AC25" s="8">
        <v>-1</v>
      </c>
      <c r="AD25" s="8">
        <v>-1</v>
      </c>
      <c r="AE25" s="8">
        <v>-1</v>
      </c>
      <c r="AF25" s="8"/>
      <c r="AG25" s="8">
        <v>-1</v>
      </c>
      <c r="AH25" s="8">
        <v>-1</v>
      </c>
      <c r="AI25" s="8">
        <v>-1</v>
      </c>
      <c r="AJ25" s="8">
        <v>-1</v>
      </c>
      <c r="AK25" s="15">
        <v>10</v>
      </c>
    </row>
    <row r="26" spans="1:42" x14ac:dyDescent="0.2">
      <c r="A26" s="3" t="s">
        <v>92</v>
      </c>
      <c r="B26" s="3" t="s">
        <v>52</v>
      </c>
      <c r="C26" s="3" t="s">
        <v>17</v>
      </c>
      <c r="D26" s="3" t="s">
        <v>85</v>
      </c>
      <c r="E26" s="38" t="s">
        <v>21</v>
      </c>
      <c r="F26" s="3" t="s">
        <v>8</v>
      </c>
      <c r="G26" s="8">
        <v>52</v>
      </c>
      <c r="H26" s="8"/>
      <c r="I26" s="8"/>
      <c r="J26" s="8"/>
      <c r="K26" s="8">
        <v>588.79999999999995</v>
      </c>
      <c r="L26" s="8">
        <v>288</v>
      </c>
      <c r="M26" s="8">
        <v>230</v>
      </c>
      <c r="N26" s="8">
        <v>225.6</v>
      </c>
      <c r="O26" s="8">
        <v>226</v>
      </c>
      <c r="P26" s="8">
        <v>226</v>
      </c>
      <c r="Q26" s="8"/>
      <c r="R26" s="8"/>
      <c r="S26" s="8"/>
      <c r="T26" s="8"/>
      <c r="U26" s="8"/>
      <c r="V26" s="8"/>
      <c r="W26" s="8"/>
      <c r="X26" s="8"/>
      <c r="Y26" s="8"/>
      <c r="Z26" s="8"/>
      <c r="AA26" s="8"/>
      <c r="AB26" s="8"/>
      <c r="AC26" s="8"/>
      <c r="AD26" s="8"/>
      <c r="AE26" s="8"/>
      <c r="AF26" s="8"/>
      <c r="AG26" s="8"/>
      <c r="AH26" s="8"/>
      <c r="AI26" s="8"/>
      <c r="AJ26" s="8"/>
      <c r="AK26" s="15">
        <v>11</v>
      </c>
      <c r="AM26" s="9">
        <f>+AP26/$AP$3</f>
        <v>4.7365103706196341E-3</v>
      </c>
      <c r="AN26" s="10">
        <f>+AN24+AM26</f>
        <v>0.98486134527464275</v>
      </c>
      <c r="AP26" s="5">
        <f>SUM(G26:AJ26)</f>
        <v>1836.3999999999999</v>
      </c>
    </row>
    <row r="27" spans="1:42" x14ac:dyDescent="0.2">
      <c r="A27" s="3" t="s">
        <v>92</v>
      </c>
      <c r="B27" s="3" t="s">
        <v>52</v>
      </c>
      <c r="C27" s="3" t="s">
        <v>17</v>
      </c>
      <c r="D27" s="3" t="s">
        <v>85</v>
      </c>
      <c r="E27" s="38" t="s">
        <v>21</v>
      </c>
      <c r="F27" s="3" t="s">
        <v>9</v>
      </c>
      <c r="G27" s="8">
        <v>-1</v>
      </c>
      <c r="H27" s="8"/>
      <c r="I27" s="8"/>
      <c r="J27" s="8"/>
      <c r="K27" s="8">
        <v>-1</v>
      </c>
      <c r="L27" s="8">
        <v>-1</v>
      </c>
      <c r="M27" s="8">
        <v>-1</v>
      </c>
      <c r="N27" s="8">
        <v>-1</v>
      </c>
      <c r="O27" s="8">
        <v>-1</v>
      </c>
      <c r="P27" s="8">
        <v>-1</v>
      </c>
      <c r="Q27" s="8"/>
      <c r="R27" s="8"/>
      <c r="S27" s="8"/>
      <c r="T27" s="8"/>
      <c r="U27" s="8"/>
      <c r="V27" s="8"/>
      <c r="W27" s="8"/>
      <c r="X27" s="8"/>
      <c r="Y27" s="8"/>
      <c r="Z27" s="8"/>
      <c r="AA27" s="8"/>
      <c r="AB27" s="8"/>
      <c r="AC27" s="8"/>
      <c r="AD27" s="8"/>
      <c r="AE27" s="8"/>
      <c r="AF27" s="8"/>
      <c r="AG27" s="8"/>
      <c r="AH27" s="8"/>
      <c r="AI27" s="8"/>
      <c r="AJ27" s="8"/>
      <c r="AK27" s="15">
        <v>11</v>
      </c>
    </row>
    <row r="28" spans="1:42" x14ac:dyDescent="0.2">
      <c r="A28" s="3" t="s">
        <v>92</v>
      </c>
      <c r="B28" s="3" t="s">
        <v>52</v>
      </c>
      <c r="C28" s="3" t="s">
        <v>93</v>
      </c>
      <c r="D28" s="3" t="s">
        <v>101</v>
      </c>
      <c r="E28" s="38" t="s">
        <v>33</v>
      </c>
      <c r="F28" s="3" t="s">
        <v>8</v>
      </c>
      <c r="G28" s="8"/>
      <c r="H28" s="8"/>
      <c r="I28" s="8"/>
      <c r="J28" s="8"/>
      <c r="K28" s="8"/>
      <c r="L28" s="8"/>
      <c r="M28" s="8"/>
      <c r="N28" s="8"/>
      <c r="O28" s="8"/>
      <c r="P28" s="8"/>
      <c r="Q28" s="8"/>
      <c r="R28" s="8"/>
      <c r="S28" s="8"/>
      <c r="T28" s="8"/>
      <c r="U28" s="8"/>
      <c r="V28" s="8"/>
      <c r="W28" s="8"/>
      <c r="X28" s="8"/>
      <c r="Y28" s="8"/>
      <c r="Z28" s="8"/>
      <c r="AA28" s="8"/>
      <c r="AB28" s="8"/>
      <c r="AC28" s="8"/>
      <c r="AD28" s="8"/>
      <c r="AE28" s="8"/>
      <c r="AF28" s="8"/>
      <c r="AG28" s="8">
        <v>212.303</v>
      </c>
      <c r="AH28" s="8">
        <v>534.31500000000005</v>
      </c>
      <c r="AI28" s="8">
        <v>301.43900000000002</v>
      </c>
      <c r="AJ28" s="8">
        <v>330.22699999999998</v>
      </c>
      <c r="AK28" s="15">
        <v>12</v>
      </c>
      <c r="AM28" s="9">
        <f>+AP28/$AP$3</f>
        <v>3.554920746928291E-3</v>
      </c>
      <c r="AN28" s="10">
        <f>+AN26+AM28</f>
        <v>0.98841626602157107</v>
      </c>
      <c r="AP28" s="5">
        <f>SUM(G28:AJ28)</f>
        <v>1378.2840000000001</v>
      </c>
    </row>
    <row r="29" spans="1:42" x14ac:dyDescent="0.2">
      <c r="A29" s="3" t="s">
        <v>92</v>
      </c>
      <c r="B29" s="3" t="s">
        <v>52</v>
      </c>
      <c r="C29" s="3" t="s">
        <v>93</v>
      </c>
      <c r="D29" s="3" t="s">
        <v>101</v>
      </c>
      <c r="E29" s="38" t="s">
        <v>33</v>
      </c>
      <c r="F29" s="3" t="s">
        <v>9</v>
      </c>
      <c r="G29" s="8"/>
      <c r="H29" s="8"/>
      <c r="I29" s="8"/>
      <c r="J29" s="8"/>
      <c r="K29" s="8"/>
      <c r="L29" s="8"/>
      <c r="M29" s="8"/>
      <c r="N29" s="8"/>
      <c r="O29" s="8"/>
      <c r="P29" s="8"/>
      <c r="Q29" s="8"/>
      <c r="R29" s="8"/>
      <c r="S29" s="8"/>
      <c r="T29" s="8"/>
      <c r="U29" s="8"/>
      <c r="V29" s="8"/>
      <c r="W29" s="8"/>
      <c r="X29" s="8"/>
      <c r="Y29" s="8"/>
      <c r="Z29" s="8"/>
      <c r="AA29" s="8"/>
      <c r="AB29" s="8"/>
      <c r="AC29" s="8"/>
      <c r="AD29" s="8"/>
      <c r="AE29" s="8"/>
      <c r="AF29" s="8"/>
      <c r="AG29" s="8" t="s">
        <v>13</v>
      </c>
      <c r="AH29" s="8" t="s">
        <v>13</v>
      </c>
      <c r="AI29" s="8" t="s">
        <v>13</v>
      </c>
      <c r="AJ29" s="8" t="s">
        <v>13</v>
      </c>
      <c r="AK29" s="15">
        <v>12</v>
      </c>
    </row>
    <row r="30" spans="1:42" x14ac:dyDescent="0.2">
      <c r="A30" s="3" t="s">
        <v>92</v>
      </c>
      <c r="B30" s="3" t="s">
        <v>52</v>
      </c>
      <c r="C30" s="3" t="s">
        <v>7</v>
      </c>
      <c r="D30" s="3" t="s">
        <v>59</v>
      </c>
      <c r="E30" s="38" t="s">
        <v>34</v>
      </c>
      <c r="F30" s="3" t="s">
        <v>8</v>
      </c>
      <c r="G30" s="8"/>
      <c r="H30" s="8"/>
      <c r="I30" s="8"/>
      <c r="J30" s="8"/>
      <c r="K30" s="8"/>
      <c r="L30" s="8"/>
      <c r="M30" s="8"/>
      <c r="N30" s="8"/>
      <c r="O30" s="8"/>
      <c r="P30" s="8"/>
      <c r="Q30" s="8"/>
      <c r="R30" s="8"/>
      <c r="S30" s="8"/>
      <c r="T30" s="8"/>
      <c r="U30" s="8"/>
      <c r="V30" s="8"/>
      <c r="W30" s="8"/>
      <c r="X30" s="8"/>
      <c r="Y30" s="8"/>
      <c r="Z30" s="8"/>
      <c r="AA30" s="8">
        <v>138.91999999999999</v>
      </c>
      <c r="AB30" s="8">
        <v>914.12</v>
      </c>
      <c r="AC30" s="8"/>
      <c r="AD30" s="8"/>
      <c r="AE30" s="8"/>
      <c r="AF30" s="8"/>
      <c r="AG30" s="8"/>
      <c r="AH30" s="8"/>
      <c r="AI30" s="8"/>
      <c r="AJ30" s="8"/>
      <c r="AK30" s="15">
        <v>13</v>
      </c>
      <c r="AM30" s="9">
        <f>+AP30/$AP$3</f>
        <v>2.7160394688941951E-3</v>
      </c>
      <c r="AN30" s="10">
        <f>+AN28+AM30</f>
        <v>0.99113230549046527</v>
      </c>
      <c r="AP30" s="5">
        <f>SUM(G30:AJ30)</f>
        <v>1053.04</v>
      </c>
    </row>
    <row r="31" spans="1:42" x14ac:dyDescent="0.2">
      <c r="A31" s="3" t="s">
        <v>92</v>
      </c>
      <c r="B31" s="3" t="s">
        <v>52</v>
      </c>
      <c r="C31" s="3" t="s">
        <v>7</v>
      </c>
      <c r="D31" s="3" t="s">
        <v>59</v>
      </c>
      <c r="E31" s="38" t="s">
        <v>34</v>
      </c>
      <c r="F31" s="3" t="s">
        <v>9</v>
      </c>
      <c r="G31" s="8"/>
      <c r="H31" s="8"/>
      <c r="I31" s="8"/>
      <c r="J31" s="8"/>
      <c r="K31" s="8"/>
      <c r="L31" s="8"/>
      <c r="M31" s="8"/>
      <c r="N31" s="8"/>
      <c r="O31" s="8"/>
      <c r="P31" s="8"/>
      <c r="Q31" s="8"/>
      <c r="R31" s="8"/>
      <c r="S31" s="8"/>
      <c r="T31" s="8"/>
      <c r="U31" s="8"/>
      <c r="V31" s="8"/>
      <c r="W31" s="8"/>
      <c r="X31" s="8"/>
      <c r="Y31" s="8"/>
      <c r="Z31" s="8"/>
      <c r="AA31" s="8">
        <v>-1</v>
      </c>
      <c r="AB31" s="8">
        <v>-1</v>
      </c>
      <c r="AC31" s="8"/>
      <c r="AD31" s="8"/>
      <c r="AE31" s="8"/>
      <c r="AF31" s="8"/>
      <c r="AG31" s="8"/>
      <c r="AH31" s="8"/>
      <c r="AI31" s="8"/>
      <c r="AJ31" s="8"/>
      <c r="AK31" s="15">
        <v>13</v>
      </c>
    </row>
    <row r="32" spans="1:42" x14ac:dyDescent="0.2">
      <c r="A32" s="3" t="s">
        <v>92</v>
      </c>
      <c r="B32" s="3" t="s">
        <v>52</v>
      </c>
      <c r="C32" s="3" t="s">
        <v>7</v>
      </c>
      <c r="D32" s="3" t="s">
        <v>23</v>
      </c>
      <c r="E32" s="38" t="s">
        <v>11</v>
      </c>
      <c r="F32" s="3" t="s">
        <v>8</v>
      </c>
      <c r="G32" s="8"/>
      <c r="H32" s="8"/>
      <c r="I32" s="8"/>
      <c r="J32" s="8"/>
      <c r="K32" s="8"/>
      <c r="L32" s="8"/>
      <c r="M32" s="8"/>
      <c r="N32" s="8"/>
      <c r="O32" s="8">
        <v>1051.0999999999999</v>
      </c>
      <c r="P32" s="8"/>
      <c r="Q32" s="8"/>
      <c r="R32" s="8"/>
      <c r="S32" s="8"/>
      <c r="T32" s="8"/>
      <c r="U32" s="8"/>
      <c r="V32" s="8"/>
      <c r="W32" s="8"/>
      <c r="X32" s="8"/>
      <c r="Y32" s="8"/>
      <c r="Z32" s="8"/>
      <c r="AA32" s="8"/>
      <c r="AB32" s="8"/>
      <c r="AC32" s="8"/>
      <c r="AD32" s="8"/>
      <c r="AE32" s="8"/>
      <c r="AF32" s="8"/>
      <c r="AG32" s="8"/>
      <c r="AH32" s="8">
        <v>7.0000000000000007E-2</v>
      </c>
      <c r="AI32" s="8"/>
      <c r="AJ32" s="8"/>
      <c r="AK32" s="15">
        <v>14</v>
      </c>
      <c r="AM32" s="9">
        <f>+AP32/$AP$3</f>
        <v>2.7112162961687217E-3</v>
      </c>
      <c r="AN32" s="10">
        <f>+AN30+AM32</f>
        <v>0.99384352178663404</v>
      </c>
      <c r="AP32" s="5">
        <f>SUM(G32:AJ32)</f>
        <v>1051.1699999999998</v>
      </c>
    </row>
    <row r="33" spans="1:42" x14ac:dyDescent="0.2">
      <c r="A33" s="3" t="s">
        <v>92</v>
      </c>
      <c r="B33" s="3" t="s">
        <v>52</v>
      </c>
      <c r="C33" s="3" t="s">
        <v>7</v>
      </c>
      <c r="D33" s="3" t="s">
        <v>23</v>
      </c>
      <c r="E33" s="38" t="s">
        <v>11</v>
      </c>
      <c r="F33" s="3" t="s">
        <v>9</v>
      </c>
      <c r="G33" s="8"/>
      <c r="H33" s="8"/>
      <c r="I33" s="8"/>
      <c r="J33" s="8"/>
      <c r="K33" s="8"/>
      <c r="L33" s="8"/>
      <c r="M33" s="8"/>
      <c r="N33" s="8"/>
      <c r="O33" s="8">
        <v>-1</v>
      </c>
      <c r="P33" s="8"/>
      <c r="Q33" s="8"/>
      <c r="R33" s="8"/>
      <c r="S33" s="8"/>
      <c r="T33" s="8"/>
      <c r="U33" s="8"/>
      <c r="V33" s="8"/>
      <c r="W33" s="8"/>
      <c r="X33" s="8"/>
      <c r="Y33" s="8"/>
      <c r="Z33" s="8"/>
      <c r="AA33" s="8"/>
      <c r="AB33" s="8"/>
      <c r="AC33" s="8"/>
      <c r="AD33" s="8"/>
      <c r="AE33" s="8"/>
      <c r="AF33" s="8"/>
      <c r="AG33" s="8"/>
      <c r="AH33" s="8">
        <v>-1</v>
      </c>
      <c r="AI33" s="8"/>
      <c r="AJ33" s="8"/>
      <c r="AK33" s="15">
        <v>14</v>
      </c>
    </row>
    <row r="34" spans="1:42" x14ac:dyDescent="0.2">
      <c r="A34" s="3" t="s">
        <v>92</v>
      </c>
      <c r="B34" s="3" t="s">
        <v>52</v>
      </c>
      <c r="C34" s="3" t="s">
        <v>7</v>
      </c>
      <c r="D34" s="3" t="s">
        <v>23</v>
      </c>
      <c r="E34" s="38" t="s">
        <v>25</v>
      </c>
      <c r="F34" s="3" t="s">
        <v>8</v>
      </c>
      <c r="G34" s="8"/>
      <c r="H34" s="8"/>
      <c r="I34" s="8"/>
      <c r="J34" s="8">
        <v>3.1</v>
      </c>
      <c r="K34" s="8"/>
      <c r="L34" s="8"/>
      <c r="M34" s="8"/>
      <c r="N34" s="8"/>
      <c r="O34" s="8"/>
      <c r="P34" s="8"/>
      <c r="Q34" s="8"/>
      <c r="R34" s="8"/>
      <c r="S34" s="8">
        <v>0.90600000000000003</v>
      </c>
      <c r="T34" s="8">
        <v>0.56399999999999995</v>
      </c>
      <c r="U34" s="8"/>
      <c r="V34" s="8">
        <v>6.3E-2</v>
      </c>
      <c r="W34" s="8"/>
      <c r="X34" s="8">
        <v>0.57399999999999995</v>
      </c>
      <c r="Y34" s="8">
        <v>0.57399999999999995</v>
      </c>
      <c r="Z34" s="8"/>
      <c r="AA34" s="8"/>
      <c r="AB34" s="8"/>
      <c r="AC34" s="8"/>
      <c r="AD34" s="8"/>
      <c r="AE34" s="8"/>
      <c r="AF34" s="8">
        <v>4.8000000000000001E-2</v>
      </c>
      <c r="AG34" s="8">
        <v>178.09</v>
      </c>
      <c r="AH34" s="8">
        <v>304.85700000000003</v>
      </c>
      <c r="AI34" s="8">
        <v>534.71500000000003</v>
      </c>
      <c r="AJ34" s="8">
        <v>9</v>
      </c>
      <c r="AK34" s="15">
        <v>15</v>
      </c>
      <c r="AM34" s="9">
        <f>+AP34/$AP$3</f>
        <v>2.663038732885775E-3</v>
      </c>
      <c r="AN34" s="10">
        <f>+AN32+AM34</f>
        <v>0.9965065605195198</v>
      </c>
      <c r="AP34" s="5">
        <f>SUM(G34:AJ34)</f>
        <v>1032.491</v>
      </c>
    </row>
    <row r="35" spans="1:42" x14ac:dyDescent="0.2">
      <c r="A35" s="3" t="s">
        <v>92</v>
      </c>
      <c r="B35" s="3" t="s">
        <v>52</v>
      </c>
      <c r="C35" s="3" t="s">
        <v>7</v>
      </c>
      <c r="D35" s="3" t="s">
        <v>23</v>
      </c>
      <c r="E35" s="38" t="s">
        <v>25</v>
      </c>
      <c r="F35" s="3" t="s">
        <v>9</v>
      </c>
      <c r="G35" s="8"/>
      <c r="H35" s="8"/>
      <c r="I35" s="8"/>
      <c r="J35" s="8">
        <v>-1</v>
      </c>
      <c r="K35" s="8"/>
      <c r="L35" s="8"/>
      <c r="M35" s="8"/>
      <c r="N35" s="8"/>
      <c r="O35" s="8"/>
      <c r="P35" s="8"/>
      <c r="Q35" s="8"/>
      <c r="R35" s="8" t="s">
        <v>13</v>
      </c>
      <c r="S35" s="8" t="s">
        <v>13</v>
      </c>
      <c r="T35" s="8" t="s">
        <v>13</v>
      </c>
      <c r="U35" s="8"/>
      <c r="V35" s="8" t="s">
        <v>13</v>
      </c>
      <c r="W35" s="8"/>
      <c r="X35" s="8">
        <v>-1</v>
      </c>
      <c r="Y35" s="8">
        <v>-1</v>
      </c>
      <c r="Z35" s="8"/>
      <c r="AA35" s="8"/>
      <c r="AB35" s="8"/>
      <c r="AC35" s="8"/>
      <c r="AD35" s="8"/>
      <c r="AE35" s="8"/>
      <c r="AF35" s="8">
        <v>-1</v>
      </c>
      <c r="AG35" s="8">
        <v>-1</v>
      </c>
      <c r="AH35" s="8">
        <v>-1</v>
      </c>
      <c r="AI35" s="8" t="s">
        <v>13</v>
      </c>
      <c r="AJ35" s="8" t="s">
        <v>13</v>
      </c>
      <c r="AK35" s="15">
        <v>15</v>
      </c>
    </row>
    <row r="36" spans="1:42" x14ac:dyDescent="0.2">
      <c r="A36" s="3" t="s">
        <v>92</v>
      </c>
      <c r="B36" s="3" t="s">
        <v>52</v>
      </c>
      <c r="C36" s="3" t="s">
        <v>17</v>
      </c>
      <c r="D36" s="3" t="s">
        <v>28</v>
      </c>
      <c r="E36" s="38" t="s">
        <v>21</v>
      </c>
      <c r="F36" s="3" t="s">
        <v>8</v>
      </c>
      <c r="G36" s="8"/>
      <c r="H36" s="8"/>
      <c r="I36" s="8"/>
      <c r="J36" s="8"/>
      <c r="K36" s="8">
        <v>155.29</v>
      </c>
      <c r="L36" s="8"/>
      <c r="M36" s="8"/>
      <c r="N36" s="8">
        <v>44</v>
      </c>
      <c r="O36" s="8">
        <v>47.9</v>
      </c>
      <c r="P36" s="8">
        <v>48</v>
      </c>
      <c r="Q36" s="8"/>
      <c r="R36" s="8"/>
      <c r="S36" s="8"/>
      <c r="T36" s="8"/>
      <c r="U36" s="8"/>
      <c r="V36" s="8"/>
      <c r="W36" s="8"/>
      <c r="X36" s="8"/>
      <c r="Y36" s="8"/>
      <c r="Z36" s="8"/>
      <c r="AA36" s="8"/>
      <c r="AB36" s="8"/>
      <c r="AC36" s="8"/>
      <c r="AD36" s="8"/>
      <c r="AE36" s="8"/>
      <c r="AF36" s="8"/>
      <c r="AG36" s="8"/>
      <c r="AH36" s="8"/>
      <c r="AI36" s="8"/>
      <c r="AJ36" s="8"/>
      <c r="AK36" s="15">
        <v>16</v>
      </c>
      <c r="AM36" s="9">
        <f>+AP36/$AP$3</f>
        <v>7.6136489670181333E-4</v>
      </c>
      <c r="AN36" s="10">
        <f>+AN34+AM36</f>
        <v>0.99726792541622167</v>
      </c>
      <c r="AP36" s="5">
        <f>SUM(G36:AJ36)</f>
        <v>295.19</v>
      </c>
    </row>
    <row r="37" spans="1:42" x14ac:dyDescent="0.2">
      <c r="A37" s="3" t="s">
        <v>92</v>
      </c>
      <c r="B37" s="3" t="s">
        <v>52</v>
      </c>
      <c r="C37" s="3" t="s">
        <v>17</v>
      </c>
      <c r="D37" s="3" t="s">
        <v>28</v>
      </c>
      <c r="E37" s="38" t="s">
        <v>21</v>
      </c>
      <c r="F37" s="3" t="s">
        <v>9</v>
      </c>
      <c r="G37" s="8"/>
      <c r="H37" s="8"/>
      <c r="I37" s="8"/>
      <c r="J37" s="8"/>
      <c r="K37" s="8">
        <v>-1</v>
      </c>
      <c r="L37" s="8"/>
      <c r="M37" s="8"/>
      <c r="N37" s="8">
        <v>-1</v>
      </c>
      <c r="O37" s="8">
        <v>-1</v>
      </c>
      <c r="P37" s="8">
        <v>-1</v>
      </c>
      <c r="Q37" s="8"/>
      <c r="R37" s="8"/>
      <c r="S37" s="8"/>
      <c r="T37" s="8"/>
      <c r="U37" s="8"/>
      <c r="V37" s="8"/>
      <c r="W37" s="8"/>
      <c r="X37" s="8"/>
      <c r="Y37" s="8"/>
      <c r="Z37" s="8"/>
      <c r="AA37" s="8"/>
      <c r="AB37" s="8"/>
      <c r="AC37" s="8"/>
      <c r="AD37" s="8"/>
      <c r="AE37" s="8"/>
      <c r="AF37" s="8"/>
      <c r="AG37" s="8"/>
      <c r="AH37" s="8"/>
      <c r="AI37" s="8"/>
      <c r="AJ37" s="8"/>
      <c r="AK37" s="15">
        <v>16</v>
      </c>
    </row>
    <row r="38" spans="1:42" x14ac:dyDescent="0.2">
      <c r="A38" s="3" t="s">
        <v>92</v>
      </c>
      <c r="B38" s="3" t="s">
        <v>52</v>
      </c>
      <c r="C38" s="3" t="s">
        <v>7</v>
      </c>
      <c r="D38" s="3" t="s">
        <v>136</v>
      </c>
      <c r="E38" s="38" t="s">
        <v>33</v>
      </c>
      <c r="F38" s="3" t="s">
        <v>8</v>
      </c>
      <c r="G38" s="8">
        <v>4.7149999999999999</v>
      </c>
      <c r="H38" s="8">
        <v>1.4419999999999999</v>
      </c>
      <c r="I38" s="8">
        <v>0.17599999999999999</v>
      </c>
      <c r="J38" s="8">
        <v>0.23599999999999999</v>
      </c>
      <c r="K38" s="8">
        <v>0.441</v>
      </c>
      <c r="L38" s="8">
        <v>0.35299999999999998</v>
      </c>
      <c r="M38" s="8">
        <v>5.8999999999999997E-2</v>
      </c>
      <c r="N38" s="8">
        <v>16.265000000000001</v>
      </c>
      <c r="O38" s="8">
        <v>32.051000000000002</v>
      </c>
      <c r="P38" s="8">
        <v>67.168999999999997</v>
      </c>
      <c r="Q38" s="8">
        <v>41.694000000000003</v>
      </c>
      <c r="R38" s="8">
        <v>25.913</v>
      </c>
      <c r="S38" s="8">
        <v>0.45700000000000002</v>
      </c>
      <c r="T38" s="8">
        <v>13.28</v>
      </c>
      <c r="U38" s="8">
        <v>0.27800000000000002</v>
      </c>
      <c r="V38" s="8">
        <v>4.4210000000000003</v>
      </c>
      <c r="W38" s="8">
        <v>0.13900000000000001</v>
      </c>
      <c r="X38" s="8">
        <v>2.1509999999999998</v>
      </c>
      <c r="Y38" s="8">
        <v>0.17199999999999999</v>
      </c>
      <c r="Z38" s="8">
        <v>5.5730000000000004</v>
      </c>
      <c r="AA38" s="8">
        <v>2.5999999999999999E-2</v>
      </c>
      <c r="AB38" s="8">
        <v>0.29199999999999998</v>
      </c>
      <c r="AC38" s="8">
        <v>0.21199999999999999</v>
      </c>
      <c r="AD38" s="8">
        <v>0.95899999999999996</v>
      </c>
      <c r="AE38" s="8">
        <v>6.2E-2</v>
      </c>
      <c r="AF38" s="8">
        <v>8.2799999999999994</v>
      </c>
      <c r="AG38" s="8">
        <v>4.9589999999999996</v>
      </c>
      <c r="AH38" s="8">
        <v>7.4999999999999997E-2</v>
      </c>
      <c r="AI38" s="8"/>
      <c r="AJ38" s="8">
        <v>1.0999999999999999E-2</v>
      </c>
      <c r="AK38" s="15">
        <v>17</v>
      </c>
      <c r="AM38" s="9">
        <f>+AP38/$AP$3</f>
        <v>5.9802441246037863E-4</v>
      </c>
      <c r="AN38" s="10">
        <f>+AN36+AM38</f>
        <v>0.99786594982868204</v>
      </c>
      <c r="AP38" s="5">
        <f>SUM(G38:AJ38)</f>
        <v>231.86100000000002</v>
      </c>
    </row>
    <row r="39" spans="1:42" x14ac:dyDescent="0.2">
      <c r="A39" s="3" t="s">
        <v>92</v>
      </c>
      <c r="B39" s="3" t="s">
        <v>52</v>
      </c>
      <c r="C39" s="3" t="s">
        <v>7</v>
      </c>
      <c r="D39" s="3" t="s">
        <v>136</v>
      </c>
      <c r="E39" s="38" t="s">
        <v>33</v>
      </c>
      <c r="F39" s="3" t="s">
        <v>9</v>
      </c>
      <c r="G39" s="8">
        <v>-1</v>
      </c>
      <c r="H39" s="8">
        <v>-1</v>
      </c>
      <c r="I39" s="8">
        <v>-1</v>
      </c>
      <c r="J39" s="8">
        <v>-1</v>
      </c>
      <c r="K39" s="8">
        <v>-1</v>
      </c>
      <c r="L39" s="8">
        <v>-1</v>
      </c>
      <c r="M39" s="8">
        <v>-1</v>
      </c>
      <c r="N39" s="8">
        <v>-1</v>
      </c>
      <c r="O39" s="8">
        <v>-1</v>
      </c>
      <c r="P39" s="8">
        <v>-1</v>
      </c>
      <c r="Q39" s="8">
        <v>-1</v>
      </c>
      <c r="R39" s="8">
        <v>-1</v>
      </c>
      <c r="S39" s="8">
        <v>-1</v>
      </c>
      <c r="T39" s="8">
        <v>-1</v>
      </c>
      <c r="U39" s="8">
        <v>-1</v>
      </c>
      <c r="V39" s="8">
        <v>-1</v>
      </c>
      <c r="W39" s="8">
        <v>-1</v>
      </c>
      <c r="X39" s="8">
        <v>-1</v>
      </c>
      <c r="Y39" s="8">
        <v>-1</v>
      </c>
      <c r="Z39" s="8">
        <v>-1</v>
      </c>
      <c r="AA39" s="8">
        <v>-1</v>
      </c>
      <c r="AB39" s="8">
        <v>-1</v>
      </c>
      <c r="AC39" s="8">
        <v>-1</v>
      </c>
      <c r="AD39" s="8">
        <v>-1</v>
      </c>
      <c r="AE39" s="8">
        <v>-1</v>
      </c>
      <c r="AF39" s="8">
        <v>-1</v>
      </c>
      <c r="AG39" s="8">
        <v>-1</v>
      </c>
      <c r="AH39" s="8">
        <v>-1</v>
      </c>
      <c r="AI39" s="8"/>
      <c r="AJ39" s="8">
        <v>-1</v>
      </c>
      <c r="AK39" s="15">
        <v>17</v>
      </c>
    </row>
    <row r="40" spans="1:42" x14ac:dyDescent="0.2">
      <c r="A40" s="3" t="s">
        <v>92</v>
      </c>
      <c r="B40" s="3" t="s">
        <v>52</v>
      </c>
      <c r="C40" s="3" t="s">
        <v>7</v>
      </c>
      <c r="D40" s="3" t="s">
        <v>140</v>
      </c>
      <c r="E40" s="38" t="s">
        <v>25</v>
      </c>
      <c r="F40" s="3" t="s">
        <v>8</v>
      </c>
      <c r="G40" s="8"/>
      <c r="H40" s="8"/>
      <c r="I40" s="8"/>
      <c r="J40" s="8"/>
      <c r="K40" s="8"/>
      <c r="L40" s="8"/>
      <c r="M40" s="8"/>
      <c r="N40" s="8">
        <v>136.726</v>
      </c>
      <c r="O40" s="8"/>
      <c r="P40" s="8"/>
      <c r="Q40" s="8"/>
      <c r="R40" s="8"/>
      <c r="S40" s="8"/>
      <c r="T40" s="8">
        <v>67.147999999999996</v>
      </c>
      <c r="U40" s="8"/>
      <c r="V40" s="8"/>
      <c r="W40" s="8">
        <v>6.992</v>
      </c>
      <c r="X40" s="8">
        <v>9.1229999999999993</v>
      </c>
      <c r="Y40" s="8"/>
      <c r="Z40" s="8"/>
      <c r="AA40" s="8"/>
      <c r="AB40" s="8"/>
      <c r="AC40" s="8"/>
      <c r="AD40" s="8"/>
      <c r="AE40" s="8"/>
      <c r="AF40" s="8"/>
      <c r="AG40" s="8"/>
      <c r="AH40" s="8"/>
      <c r="AI40" s="8"/>
      <c r="AJ40" s="8"/>
      <c r="AK40" s="15">
        <v>18</v>
      </c>
      <c r="AM40" s="9">
        <f>+AP40/$AP$3</f>
        <v>5.6740371374550352E-4</v>
      </c>
      <c r="AN40" s="10">
        <f>+AN38+AM40</f>
        <v>0.99843335354242757</v>
      </c>
      <c r="AP40" s="5">
        <f>SUM(G40:AJ40)</f>
        <v>219.98899999999998</v>
      </c>
    </row>
    <row r="41" spans="1:42" x14ac:dyDescent="0.2">
      <c r="A41" s="3" t="s">
        <v>92</v>
      </c>
      <c r="B41" s="3" t="s">
        <v>52</v>
      </c>
      <c r="C41" s="3" t="s">
        <v>7</v>
      </c>
      <c r="D41" s="3" t="s">
        <v>140</v>
      </c>
      <c r="E41" s="38" t="s">
        <v>25</v>
      </c>
      <c r="F41" s="3" t="s">
        <v>9</v>
      </c>
      <c r="G41" s="8"/>
      <c r="H41" s="8"/>
      <c r="I41" s="8"/>
      <c r="J41" s="8"/>
      <c r="K41" s="8"/>
      <c r="L41" s="8"/>
      <c r="M41" s="8"/>
      <c r="N41" s="8">
        <v>-1</v>
      </c>
      <c r="O41" s="8"/>
      <c r="P41" s="8"/>
      <c r="Q41" s="8"/>
      <c r="R41" s="8" t="s">
        <v>13</v>
      </c>
      <c r="S41" s="8"/>
      <c r="T41" s="8">
        <v>-1</v>
      </c>
      <c r="U41" s="8"/>
      <c r="V41" s="8"/>
      <c r="W41" s="8" t="s">
        <v>13</v>
      </c>
      <c r="X41" s="8" t="s">
        <v>13</v>
      </c>
      <c r="Y41" s="8"/>
      <c r="Z41" s="8"/>
      <c r="AA41" s="8"/>
      <c r="AB41" s="8"/>
      <c r="AC41" s="8"/>
      <c r="AD41" s="8"/>
      <c r="AE41" s="8"/>
      <c r="AF41" s="8"/>
      <c r="AG41" s="8"/>
      <c r="AH41" s="8"/>
      <c r="AI41" s="8"/>
      <c r="AJ41" s="8"/>
      <c r="AK41" s="15">
        <v>18</v>
      </c>
    </row>
    <row r="42" spans="1:42" x14ac:dyDescent="0.2">
      <c r="A42" s="3" t="s">
        <v>92</v>
      </c>
      <c r="B42" s="3" t="s">
        <v>52</v>
      </c>
      <c r="C42" s="3" t="s">
        <v>7</v>
      </c>
      <c r="D42" s="3" t="s">
        <v>20</v>
      </c>
      <c r="E42" s="38" t="s">
        <v>25</v>
      </c>
      <c r="F42" s="3" t="s">
        <v>8</v>
      </c>
      <c r="G42" s="8"/>
      <c r="H42" s="8"/>
      <c r="I42" s="8"/>
      <c r="J42" s="8">
        <v>2</v>
      </c>
      <c r="K42" s="8">
        <v>4</v>
      </c>
      <c r="L42" s="8">
        <v>28.4</v>
      </c>
      <c r="M42" s="8">
        <v>14</v>
      </c>
      <c r="N42" s="8">
        <v>9</v>
      </c>
      <c r="O42" s="8">
        <v>3.8</v>
      </c>
      <c r="P42" s="8">
        <v>4.6260000000000003</v>
      </c>
      <c r="Q42" s="8"/>
      <c r="R42" s="8"/>
      <c r="S42" s="8"/>
      <c r="T42" s="8"/>
      <c r="U42" s="8"/>
      <c r="V42" s="8"/>
      <c r="W42" s="8"/>
      <c r="X42" s="8"/>
      <c r="Y42" s="8"/>
      <c r="Z42" s="8"/>
      <c r="AA42" s="8"/>
      <c r="AB42" s="8"/>
      <c r="AC42" s="8">
        <v>12.475</v>
      </c>
      <c r="AD42" s="8">
        <v>3.0990000000000002</v>
      </c>
      <c r="AE42" s="8">
        <v>3.8780000000000001</v>
      </c>
      <c r="AF42" s="8">
        <v>2.8149999999999999</v>
      </c>
      <c r="AG42" s="8">
        <v>15.952999999999999</v>
      </c>
      <c r="AH42" s="8">
        <v>10.023</v>
      </c>
      <c r="AI42" s="8"/>
      <c r="AJ42" s="8"/>
      <c r="AK42" s="15">
        <v>19</v>
      </c>
      <c r="AM42" s="9">
        <f>+AP42/$AP$3</f>
        <v>2.9421095701710471E-4</v>
      </c>
      <c r="AN42" s="10">
        <f>+AN40+AM42</f>
        <v>0.99872756449944466</v>
      </c>
      <c r="AP42" s="5">
        <f>SUM(G42:AJ42)</f>
        <v>114.06899999999999</v>
      </c>
    </row>
    <row r="43" spans="1:42" x14ac:dyDescent="0.2">
      <c r="A43" s="3" t="s">
        <v>92</v>
      </c>
      <c r="B43" s="3" t="s">
        <v>52</v>
      </c>
      <c r="C43" s="3" t="s">
        <v>7</v>
      </c>
      <c r="D43" s="3" t="s">
        <v>20</v>
      </c>
      <c r="E43" s="38" t="s">
        <v>25</v>
      </c>
      <c r="F43" s="3" t="s">
        <v>9</v>
      </c>
      <c r="G43" s="8"/>
      <c r="H43" s="8"/>
      <c r="I43" s="8"/>
      <c r="J43" s="8">
        <v>-1</v>
      </c>
      <c r="K43" s="8">
        <v>-1</v>
      </c>
      <c r="L43" s="8">
        <v>-1</v>
      </c>
      <c r="M43" s="8">
        <v>-1</v>
      </c>
      <c r="N43" s="8">
        <v>-1</v>
      </c>
      <c r="O43" s="8">
        <v>-1</v>
      </c>
      <c r="P43" s="8">
        <v>-1</v>
      </c>
      <c r="Q43" s="8"/>
      <c r="R43" s="8"/>
      <c r="S43" s="8"/>
      <c r="T43" s="8"/>
      <c r="U43" s="8"/>
      <c r="V43" s="8"/>
      <c r="W43" s="8"/>
      <c r="X43" s="8"/>
      <c r="Y43" s="8"/>
      <c r="Z43" s="8"/>
      <c r="AA43" s="8"/>
      <c r="AB43" s="8"/>
      <c r="AC43" s="8">
        <v>-1</v>
      </c>
      <c r="AD43" s="8">
        <v>-1</v>
      </c>
      <c r="AE43" s="8">
        <v>-1</v>
      </c>
      <c r="AF43" s="8">
        <v>-1</v>
      </c>
      <c r="AG43" s="8">
        <v>-1</v>
      </c>
      <c r="AH43" s="8">
        <v>-1</v>
      </c>
      <c r="AI43" s="8"/>
      <c r="AJ43" s="8"/>
      <c r="AK43" s="15">
        <v>19</v>
      </c>
    </row>
    <row r="44" spans="1:42" x14ac:dyDescent="0.2">
      <c r="A44" s="3" t="s">
        <v>92</v>
      </c>
      <c r="B44" s="3" t="s">
        <v>52</v>
      </c>
      <c r="C44" s="3" t="s">
        <v>7</v>
      </c>
      <c r="D44" s="3" t="s">
        <v>136</v>
      </c>
      <c r="E44" s="38" t="s">
        <v>25</v>
      </c>
      <c r="F44" s="3" t="s">
        <v>8</v>
      </c>
      <c r="G44" s="8">
        <v>0.56100000000000005</v>
      </c>
      <c r="H44" s="8">
        <v>1.0249999999999999</v>
      </c>
      <c r="I44" s="8">
        <v>1.5049999999999999</v>
      </c>
      <c r="J44" s="8">
        <v>1.7889999999999999</v>
      </c>
      <c r="K44" s="8">
        <v>2.2850000000000001</v>
      </c>
      <c r="L44" s="8">
        <v>2.7559999999999998</v>
      </c>
      <c r="M44" s="8">
        <v>3.6859999999999999</v>
      </c>
      <c r="N44" s="8">
        <v>2.6589999999999998</v>
      </c>
      <c r="O44" s="8">
        <v>3.3340000000000001</v>
      </c>
      <c r="P44" s="8">
        <v>9.0050000000000008</v>
      </c>
      <c r="Q44" s="8">
        <v>6.1120000000000001</v>
      </c>
      <c r="R44" s="8">
        <v>4.758</v>
      </c>
      <c r="S44" s="8">
        <v>9.0920000000000005</v>
      </c>
      <c r="T44" s="8">
        <v>4.1859999999999999</v>
      </c>
      <c r="U44" s="8">
        <v>0.98499999999999999</v>
      </c>
      <c r="V44" s="8">
        <v>1.6259999999999999</v>
      </c>
      <c r="W44" s="8">
        <v>0.76800000000000002</v>
      </c>
      <c r="X44" s="8">
        <v>2.4409999999999998</v>
      </c>
      <c r="Y44" s="8">
        <v>0.17699999999999999</v>
      </c>
      <c r="Z44" s="8">
        <v>4.7E-2</v>
      </c>
      <c r="AA44" s="8">
        <v>1.4E-2</v>
      </c>
      <c r="AB44" s="8">
        <v>40.502000000000002</v>
      </c>
      <c r="AC44" s="8">
        <v>9.6000000000000002E-2</v>
      </c>
      <c r="AD44" s="8">
        <v>0.34300000000000003</v>
      </c>
      <c r="AE44" s="8">
        <v>4.4999999999999998E-2</v>
      </c>
      <c r="AF44" s="8">
        <v>6.8639999999999999</v>
      </c>
      <c r="AG44" s="8">
        <v>2.8450000000000002</v>
      </c>
      <c r="AH44" s="8">
        <v>0.47199999999999998</v>
      </c>
      <c r="AI44" s="8">
        <v>1.51</v>
      </c>
      <c r="AJ44" s="8">
        <v>6.0999999999999999E-2</v>
      </c>
      <c r="AK44" s="15">
        <v>20</v>
      </c>
      <c r="AM44" s="9">
        <f>+AP44/$AP$3</f>
        <v>2.8771128040309832E-4</v>
      </c>
      <c r="AN44" s="10">
        <f>+AN42+AM44</f>
        <v>0.99901527577984772</v>
      </c>
      <c r="AP44" s="5">
        <f>SUM(G44:AJ44)</f>
        <v>111.54900000000002</v>
      </c>
    </row>
    <row r="45" spans="1:42" x14ac:dyDescent="0.2">
      <c r="A45" s="3" t="s">
        <v>92</v>
      </c>
      <c r="B45" s="3" t="s">
        <v>52</v>
      </c>
      <c r="C45" s="3" t="s">
        <v>7</v>
      </c>
      <c r="D45" s="3" t="s">
        <v>136</v>
      </c>
      <c r="E45" s="38" t="s">
        <v>25</v>
      </c>
      <c r="F45" s="3" t="s">
        <v>9</v>
      </c>
      <c r="G45" s="8" t="s">
        <v>13</v>
      </c>
      <c r="H45" s="8" t="s">
        <v>13</v>
      </c>
      <c r="I45" s="8" t="s">
        <v>13</v>
      </c>
      <c r="J45" s="8" t="s">
        <v>13</v>
      </c>
      <c r="K45" s="8" t="s">
        <v>13</v>
      </c>
      <c r="L45" s="8" t="s">
        <v>13</v>
      </c>
      <c r="M45" s="8" t="s">
        <v>13</v>
      </c>
      <c r="N45" s="8" t="s">
        <v>13</v>
      </c>
      <c r="O45" s="8" t="s">
        <v>13</v>
      </c>
      <c r="P45" s="8" t="s">
        <v>13</v>
      </c>
      <c r="Q45" s="8" t="s">
        <v>13</v>
      </c>
      <c r="R45" s="8" t="s">
        <v>13</v>
      </c>
      <c r="S45" s="8" t="s">
        <v>13</v>
      </c>
      <c r="T45" s="8" t="s">
        <v>13</v>
      </c>
      <c r="U45" s="8" t="s">
        <v>13</v>
      </c>
      <c r="V45" s="8" t="s">
        <v>13</v>
      </c>
      <c r="W45" s="8" t="s">
        <v>13</v>
      </c>
      <c r="X45" s="8">
        <v>-1</v>
      </c>
      <c r="Y45" s="8" t="s">
        <v>13</v>
      </c>
      <c r="Z45" s="8" t="s">
        <v>13</v>
      </c>
      <c r="AA45" s="8" t="s">
        <v>13</v>
      </c>
      <c r="AB45" s="8" t="s">
        <v>13</v>
      </c>
      <c r="AC45" s="8" t="s">
        <v>13</v>
      </c>
      <c r="AD45" s="8" t="s">
        <v>13</v>
      </c>
      <c r="AE45" s="8" t="s">
        <v>13</v>
      </c>
      <c r="AF45" s="8" t="s">
        <v>13</v>
      </c>
      <c r="AG45" s="8" t="s">
        <v>13</v>
      </c>
      <c r="AH45" s="8" t="s">
        <v>13</v>
      </c>
      <c r="AI45" s="8" t="s">
        <v>13</v>
      </c>
      <c r="AJ45" s="8">
        <v>-1</v>
      </c>
      <c r="AK45" s="15">
        <v>20</v>
      </c>
    </row>
    <row r="46" spans="1:42" x14ac:dyDescent="0.2">
      <c r="A46" s="3" t="s">
        <v>92</v>
      </c>
      <c r="B46" s="3" t="s">
        <v>52</v>
      </c>
      <c r="C46" s="3" t="s">
        <v>7</v>
      </c>
      <c r="D46" s="3" t="s">
        <v>10</v>
      </c>
      <c r="E46" s="38" t="s">
        <v>25</v>
      </c>
      <c r="F46" s="3" t="s">
        <v>8</v>
      </c>
      <c r="G46" s="8">
        <v>1.2709999999999999</v>
      </c>
      <c r="H46" s="8"/>
      <c r="I46" s="8">
        <v>73</v>
      </c>
      <c r="J46" s="8">
        <v>1.498</v>
      </c>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15">
        <v>21</v>
      </c>
      <c r="AM46" s="9">
        <f>+AP46/$AP$3</f>
        <v>1.9542618943121278E-4</v>
      </c>
      <c r="AN46" s="10">
        <f>+AN44+AM46</f>
        <v>0.99921070196927897</v>
      </c>
      <c r="AP46" s="5">
        <f>SUM(G46:AJ46)</f>
        <v>75.769000000000005</v>
      </c>
    </row>
    <row r="47" spans="1:42" x14ac:dyDescent="0.2">
      <c r="A47" s="3" t="s">
        <v>92</v>
      </c>
      <c r="B47" s="3" t="s">
        <v>52</v>
      </c>
      <c r="C47" s="3" t="s">
        <v>7</v>
      </c>
      <c r="D47" s="3" t="s">
        <v>10</v>
      </c>
      <c r="E47" s="38" t="s">
        <v>25</v>
      </c>
      <c r="F47" s="3" t="s">
        <v>9</v>
      </c>
      <c r="G47" s="8" t="s">
        <v>13</v>
      </c>
      <c r="H47" s="8"/>
      <c r="I47" s="8" t="s">
        <v>13</v>
      </c>
      <c r="J47" s="8" t="s">
        <v>13</v>
      </c>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15">
        <v>21</v>
      </c>
    </row>
    <row r="48" spans="1:42" x14ac:dyDescent="0.2">
      <c r="A48" s="3" t="s">
        <v>92</v>
      </c>
      <c r="B48" s="3" t="s">
        <v>52</v>
      </c>
      <c r="C48" s="3" t="s">
        <v>17</v>
      </c>
      <c r="D48" s="3" t="s">
        <v>26</v>
      </c>
      <c r="E48" s="38" t="s">
        <v>21</v>
      </c>
      <c r="F48" s="3" t="s">
        <v>8</v>
      </c>
      <c r="G48" s="8"/>
      <c r="H48" s="8"/>
      <c r="I48" s="8"/>
      <c r="J48" s="8"/>
      <c r="K48" s="8"/>
      <c r="L48" s="8"/>
      <c r="M48" s="8">
        <v>36</v>
      </c>
      <c r="N48" s="8">
        <v>34.9</v>
      </c>
      <c r="O48" s="8">
        <v>2</v>
      </c>
      <c r="P48" s="8"/>
      <c r="Q48" s="8"/>
      <c r="R48" s="8"/>
      <c r="S48" s="8"/>
      <c r="T48" s="8"/>
      <c r="U48" s="8"/>
      <c r="V48" s="8"/>
      <c r="W48" s="8">
        <v>5.8000000000000003E-2</v>
      </c>
      <c r="X48" s="8"/>
      <c r="Y48" s="8"/>
      <c r="Z48" s="8"/>
      <c r="AA48" s="8"/>
      <c r="AB48" s="8"/>
      <c r="AC48" s="8"/>
      <c r="AD48" s="8"/>
      <c r="AE48" s="8"/>
      <c r="AF48" s="8"/>
      <c r="AG48" s="8">
        <v>6.9000000000000006E-2</v>
      </c>
      <c r="AH48" s="8">
        <v>3.2000000000000001E-2</v>
      </c>
      <c r="AI48" s="8"/>
      <c r="AJ48" s="8"/>
      <c r="AK48" s="15">
        <v>22</v>
      </c>
      <c r="AM48" s="9">
        <f>+AP48/$AP$3</f>
        <v>1.8843645783440426E-4</v>
      </c>
      <c r="AN48" s="10">
        <f>+AN46+AM48</f>
        <v>0.99939913842711336</v>
      </c>
      <c r="AP48" s="5">
        <f>SUM(G48:AJ48)</f>
        <v>73.059000000000012</v>
      </c>
    </row>
    <row r="49" spans="1:42" x14ac:dyDescent="0.2">
      <c r="A49" s="3" t="s">
        <v>92</v>
      </c>
      <c r="B49" s="3" t="s">
        <v>52</v>
      </c>
      <c r="C49" s="3" t="s">
        <v>17</v>
      </c>
      <c r="D49" s="3" t="s">
        <v>26</v>
      </c>
      <c r="E49" s="38" t="s">
        <v>21</v>
      </c>
      <c r="F49" s="3" t="s">
        <v>9</v>
      </c>
      <c r="G49" s="8"/>
      <c r="H49" s="8"/>
      <c r="I49" s="8"/>
      <c r="J49" s="8"/>
      <c r="K49" s="8"/>
      <c r="L49" s="8"/>
      <c r="M49" s="8">
        <v>-1</v>
      </c>
      <c r="N49" s="8">
        <v>-1</v>
      </c>
      <c r="O49" s="8">
        <v>-1</v>
      </c>
      <c r="P49" s="8"/>
      <c r="Q49" s="8"/>
      <c r="R49" s="8"/>
      <c r="S49" s="8"/>
      <c r="T49" s="8"/>
      <c r="U49" s="8"/>
      <c r="V49" s="8" t="s">
        <v>13</v>
      </c>
      <c r="W49" s="8">
        <v>-1</v>
      </c>
      <c r="X49" s="8"/>
      <c r="Y49" s="8"/>
      <c r="Z49" s="8"/>
      <c r="AA49" s="8"/>
      <c r="AB49" s="8"/>
      <c r="AC49" s="8"/>
      <c r="AD49" s="8"/>
      <c r="AE49" s="8"/>
      <c r="AF49" s="8"/>
      <c r="AG49" s="8" t="s">
        <v>13</v>
      </c>
      <c r="AH49" s="8" t="s">
        <v>13</v>
      </c>
      <c r="AI49" s="8"/>
      <c r="AJ49" s="8"/>
      <c r="AK49" s="15">
        <v>22</v>
      </c>
    </row>
    <row r="50" spans="1:42" x14ac:dyDescent="0.2">
      <c r="A50" s="3" t="s">
        <v>92</v>
      </c>
      <c r="B50" s="3" t="s">
        <v>52</v>
      </c>
      <c r="C50" s="3" t="s">
        <v>7</v>
      </c>
      <c r="D50" s="3" t="s">
        <v>23</v>
      </c>
      <c r="E50" s="38" t="s">
        <v>16</v>
      </c>
      <c r="F50" s="3" t="s">
        <v>8</v>
      </c>
      <c r="G50" s="8"/>
      <c r="H50" s="8"/>
      <c r="I50" s="8"/>
      <c r="J50" s="8"/>
      <c r="K50" s="8"/>
      <c r="L50" s="8"/>
      <c r="M50" s="8"/>
      <c r="N50" s="8"/>
      <c r="O50" s="8"/>
      <c r="P50" s="8"/>
      <c r="Q50" s="8"/>
      <c r="R50" s="8"/>
      <c r="S50" s="8">
        <v>0.13700000000000001</v>
      </c>
      <c r="T50" s="8"/>
      <c r="U50" s="8"/>
      <c r="V50" s="8"/>
      <c r="W50" s="8"/>
      <c r="X50" s="8"/>
      <c r="Y50" s="8"/>
      <c r="Z50" s="8"/>
      <c r="AA50" s="8"/>
      <c r="AB50" s="8"/>
      <c r="AC50" s="8"/>
      <c r="AD50" s="8"/>
      <c r="AE50" s="8"/>
      <c r="AF50" s="8"/>
      <c r="AG50" s="8">
        <v>11.42</v>
      </c>
      <c r="AH50" s="8"/>
      <c r="AI50" s="8">
        <v>15.622999999999999</v>
      </c>
      <c r="AJ50" s="8">
        <v>27</v>
      </c>
      <c r="AK50" s="15">
        <v>23</v>
      </c>
      <c r="AM50" s="9">
        <f>+AP50/$AP$3</f>
        <v>1.3974304720113908E-4</v>
      </c>
      <c r="AN50" s="10">
        <f>+AN48+AM50</f>
        <v>0.99953888147431447</v>
      </c>
      <c r="AP50" s="5">
        <f>SUM(G50:AJ50)</f>
        <v>54.18</v>
      </c>
    </row>
    <row r="51" spans="1:42" x14ac:dyDescent="0.2">
      <c r="A51" s="3" t="s">
        <v>92</v>
      </c>
      <c r="B51" s="3" t="s">
        <v>52</v>
      </c>
      <c r="C51" s="3" t="s">
        <v>7</v>
      </c>
      <c r="D51" s="3" t="s">
        <v>23</v>
      </c>
      <c r="E51" s="38" t="s">
        <v>16</v>
      </c>
      <c r="F51" s="3" t="s">
        <v>9</v>
      </c>
      <c r="G51" s="8"/>
      <c r="H51" s="8"/>
      <c r="I51" s="8"/>
      <c r="J51" s="8"/>
      <c r="K51" s="8"/>
      <c r="L51" s="8"/>
      <c r="M51" s="8"/>
      <c r="N51" s="8"/>
      <c r="O51" s="8"/>
      <c r="P51" s="8"/>
      <c r="Q51" s="8"/>
      <c r="R51" s="8"/>
      <c r="S51" s="8" t="s">
        <v>13</v>
      </c>
      <c r="T51" s="8"/>
      <c r="U51" s="8"/>
      <c r="V51" s="8"/>
      <c r="W51" s="8"/>
      <c r="X51" s="8"/>
      <c r="Y51" s="8"/>
      <c r="Z51" s="8"/>
      <c r="AA51" s="8"/>
      <c r="AB51" s="8"/>
      <c r="AC51" s="8" t="s">
        <v>13</v>
      </c>
      <c r="AD51" s="8"/>
      <c r="AE51" s="8"/>
      <c r="AF51" s="8"/>
      <c r="AG51" s="8">
        <v>-1</v>
      </c>
      <c r="AH51" s="8"/>
      <c r="AI51" s="8">
        <v>-1</v>
      </c>
      <c r="AJ51" s="8" t="s">
        <v>13</v>
      </c>
      <c r="AK51" s="15">
        <v>23</v>
      </c>
    </row>
    <row r="52" spans="1:42" x14ac:dyDescent="0.2">
      <c r="A52" s="3" t="s">
        <v>92</v>
      </c>
      <c r="B52" s="3" t="s">
        <v>52</v>
      </c>
      <c r="C52" s="3" t="s">
        <v>7</v>
      </c>
      <c r="D52" s="3" t="s">
        <v>169</v>
      </c>
      <c r="E52" s="38" t="s">
        <v>25</v>
      </c>
      <c r="F52" s="3" t="s">
        <v>8</v>
      </c>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v>29.911999999999999</v>
      </c>
      <c r="AK52" s="15">
        <v>24</v>
      </c>
      <c r="AM52" s="9">
        <f>+AP52/$AP$3</f>
        <v>7.7150129713556145E-5</v>
      </c>
      <c r="AN52" s="10">
        <f>+AN50+AM52</f>
        <v>0.99961603160402801</v>
      </c>
      <c r="AP52" s="5">
        <f>SUM(G52:AJ52)</f>
        <v>29.911999999999999</v>
      </c>
    </row>
    <row r="53" spans="1:42" x14ac:dyDescent="0.2">
      <c r="A53" s="3" t="s">
        <v>92</v>
      </c>
      <c r="B53" s="3" t="s">
        <v>52</v>
      </c>
      <c r="C53" s="3" t="s">
        <v>7</v>
      </c>
      <c r="D53" s="3" t="s">
        <v>169</v>
      </c>
      <c r="E53" s="38" t="s">
        <v>25</v>
      </c>
      <c r="F53" s="3" t="s">
        <v>9</v>
      </c>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v>-1</v>
      </c>
      <c r="AK53" s="15">
        <v>24</v>
      </c>
    </row>
    <row r="54" spans="1:42" x14ac:dyDescent="0.2">
      <c r="A54" s="3" t="s">
        <v>92</v>
      </c>
      <c r="B54" s="3" t="s">
        <v>52</v>
      </c>
      <c r="C54" s="3" t="s">
        <v>7</v>
      </c>
      <c r="D54" s="3" t="s">
        <v>136</v>
      </c>
      <c r="E54" s="38" t="s">
        <v>34</v>
      </c>
      <c r="F54" s="3" t="s">
        <v>8</v>
      </c>
      <c r="G54" s="8">
        <v>0.153</v>
      </c>
      <c r="H54" s="8">
        <v>0.91800000000000004</v>
      </c>
      <c r="I54" s="8">
        <v>11.404999999999999</v>
      </c>
      <c r="J54" s="8">
        <v>0.55400000000000005</v>
      </c>
      <c r="K54" s="8">
        <v>0.253</v>
      </c>
      <c r="L54" s="8">
        <v>0.26500000000000001</v>
      </c>
      <c r="M54" s="8">
        <v>8.0000000000000002E-3</v>
      </c>
      <c r="N54" s="8">
        <v>0.218</v>
      </c>
      <c r="O54" s="8">
        <v>1.0960000000000001</v>
      </c>
      <c r="P54" s="8">
        <v>0.47799999999999998</v>
      </c>
      <c r="Q54" s="8">
        <v>0.375</v>
      </c>
      <c r="R54" s="8">
        <v>0.02</v>
      </c>
      <c r="S54" s="8">
        <v>6.4000000000000001E-2</v>
      </c>
      <c r="T54" s="8">
        <v>2.3E-2</v>
      </c>
      <c r="U54" s="8">
        <v>4.6379999999999999</v>
      </c>
      <c r="V54" s="8">
        <v>0.215</v>
      </c>
      <c r="W54" s="8">
        <v>1.9E-2</v>
      </c>
      <c r="X54" s="8">
        <v>0.1</v>
      </c>
      <c r="Y54" s="8">
        <v>2.1999999999999999E-2</v>
      </c>
      <c r="Z54" s="8">
        <v>2.1999999999999999E-2</v>
      </c>
      <c r="AA54" s="8">
        <v>0.57099999999999995</v>
      </c>
      <c r="AB54" s="8">
        <v>0.54</v>
      </c>
      <c r="AC54" s="8">
        <v>0.47799999999999998</v>
      </c>
      <c r="AD54" s="8">
        <v>0.48199999999999998</v>
      </c>
      <c r="AE54" s="8">
        <v>0.44400000000000001</v>
      </c>
      <c r="AF54" s="8"/>
      <c r="AG54" s="8">
        <v>4.2999999999999997E-2</v>
      </c>
      <c r="AH54" s="8">
        <v>0.183</v>
      </c>
      <c r="AI54" s="8">
        <v>0.29899999999999999</v>
      </c>
      <c r="AJ54" s="8">
        <v>0.04</v>
      </c>
      <c r="AK54" s="15">
        <v>25</v>
      </c>
      <c r="AM54" s="9">
        <f>+AP54/$AP$3</f>
        <v>6.1710818518539179E-5</v>
      </c>
      <c r="AN54" s="10">
        <f>+AN52+AM54</f>
        <v>0.99967774242254659</v>
      </c>
      <c r="AP54" s="5">
        <f>SUM(G54:AJ54)</f>
        <v>23.925999999999991</v>
      </c>
    </row>
    <row r="55" spans="1:42" x14ac:dyDescent="0.2">
      <c r="A55" s="3" t="s">
        <v>92</v>
      </c>
      <c r="B55" s="3" t="s">
        <v>52</v>
      </c>
      <c r="C55" s="3" t="s">
        <v>7</v>
      </c>
      <c r="D55" s="3" t="s">
        <v>136</v>
      </c>
      <c r="E55" s="38" t="s">
        <v>34</v>
      </c>
      <c r="F55" s="3" t="s">
        <v>9</v>
      </c>
      <c r="G55" s="8">
        <v>-1</v>
      </c>
      <c r="H55" s="8">
        <v>-1</v>
      </c>
      <c r="I55" s="8">
        <v>-1</v>
      </c>
      <c r="J55" s="8">
        <v>-1</v>
      </c>
      <c r="K55" s="8">
        <v>-1</v>
      </c>
      <c r="L55" s="8">
        <v>-1</v>
      </c>
      <c r="M55" s="8">
        <v>-1</v>
      </c>
      <c r="N55" s="8">
        <v>-1</v>
      </c>
      <c r="O55" s="8">
        <v>-1</v>
      </c>
      <c r="P55" s="8">
        <v>-1</v>
      </c>
      <c r="Q55" s="8">
        <v>-1</v>
      </c>
      <c r="R55" s="8">
        <v>-1</v>
      </c>
      <c r="S55" s="8">
        <v>-1</v>
      </c>
      <c r="T55" s="8">
        <v>-1</v>
      </c>
      <c r="U55" s="8">
        <v>-1</v>
      </c>
      <c r="V55" s="8">
        <v>-1</v>
      </c>
      <c r="W55" s="8">
        <v>-1</v>
      </c>
      <c r="X55" s="8">
        <v>-1</v>
      </c>
      <c r="Y55" s="8">
        <v>-1</v>
      </c>
      <c r="Z55" s="8">
        <v>-1</v>
      </c>
      <c r="AA55" s="8">
        <v>-1</v>
      </c>
      <c r="AB55" s="8">
        <v>-1</v>
      </c>
      <c r="AC55" s="8">
        <v>-1</v>
      </c>
      <c r="AD55" s="8">
        <v>-1</v>
      </c>
      <c r="AE55" s="8">
        <v>-1</v>
      </c>
      <c r="AF55" s="8"/>
      <c r="AG55" s="8">
        <v>-1</v>
      </c>
      <c r="AH55" s="8">
        <v>-1</v>
      </c>
      <c r="AI55" s="8">
        <v>-1</v>
      </c>
      <c r="AJ55" s="8">
        <v>-1</v>
      </c>
      <c r="AK55" s="15">
        <v>25</v>
      </c>
    </row>
    <row r="56" spans="1:42" x14ac:dyDescent="0.2">
      <c r="A56" s="3" t="s">
        <v>92</v>
      </c>
      <c r="B56" s="3" t="s">
        <v>52</v>
      </c>
      <c r="C56" s="3" t="s">
        <v>93</v>
      </c>
      <c r="D56" s="3" t="s">
        <v>126</v>
      </c>
      <c r="E56" s="38" t="s">
        <v>25</v>
      </c>
      <c r="F56" s="3" t="s">
        <v>8</v>
      </c>
      <c r="G56" s="8"/>
      <c r="H56" s="8"/>
      <c r="I56" s="8"/>
      <c r="J56" s="8"/>
      <c r="K56" s="8"/>
      <c r="L56" s="8"/>
      <c r="M56" s="8"/>
      <c r="N56" s="8"/>
      <c r="O56" s="8"/>
      <c r="P56" s="8"/>
      <c r="Q56" s="8"/>
      <c r="R56" s="8"/>
      <c r="S56" s="8"/>
      <c r="T56" s="8"/>
      <c r="U56" s="8"/>
      <c r="V56" s="8"/>
      <c r="W56" s="8"/>
      <c r="X56" s="8"/>
      <c r="Y56" s="8"/>
      <c r="Z56" s="8">
        <v>3.637</v>
      </c>
      <c r="AA56" s="8">
        <v>1.79</v>
      </c>
      <c r="AB56" s="8">
        <v>2.2080000000000002</v>
      </c>
      <c r="AC56" s="8">
        <v>1.8280000000000001</v>
      </c>
      <c r="AD56" s="8">
        <v>4.46</v>
      </c>
      <c r="AE56" s="8">
        <v>4.9109999999999996</v>
      </c>
      <c r="AF56" s="8"/>
      <c r="AG56" s="8">
        <v>0.84599999999999997</v>
      </c>
      <c r="AH56" s="8">
        <v>0.23400000000000001</v>
      </c>
      <c r="AI56" s="8">
        <v>0.50800000000000001</v>
      </c>
      <c r="AJ56" s="8"/>
      <c r="AK56" s="15">
        <v>26</v>
      </c>
      <c r="AM56" s="9">
        <f>+AP56/$AP$3</f>
        <v>5.267317294096829E-5</v>
      </c>
      <c r="AN56" s="10">
        <f>+AN54+AM56</f>
        <v>0.99973041559548759</v>
      </c>
      <c r="AP56" s="5">
        <f>SUM(G56:AJ56)</f>
        <v>20.421999999999997</v>
      </c>
    </row>
    <row r="57" spans="1:42" x14ac:dyDescent="0.2">
      <c r="A57" s="3" t="s">
        <v>92</v>
      </c>
      <c r="B57" s="3" t="s">
        <v>52</v>
      </c>
      <c r="C57" s="3" t="s">
        <v>93</v>
      </c>
      <c r="D57" s="3" t="s">
        <v>126</v>
      </c>
      <c r="E57" s="38" t="s">
        <v>25</v>
      </c>
      <c r="F57" s="3" t="s">
        <v>9</v>
      </c>
      <c r="G57" s="8"/>
      <c r="H57" s="8"/>
      <c r="I57" s="8"/>
      <c r="J57" s="8"/>
      <c r="K57" s="8"/>
      <c r="L57" s="8"/>
      <c r="M57" s="8"/>
      <c r="N57" s="8"/>
      <c r="O57" s="8"/>
      <c r="P57" s="8"/>
      <c r="Q57" s="8"/>
      <c r="R57" s="8"/>
      <c r="S57" s="8"/>
      <c r="T57" s="8"/>
      <c r="U57" s="8"/>
      <c r="V57" s="8"/>
      <c r="W57" s="8"/>
      <c r="X57" s="8"/>
      <c r="Y57" s="8"/>
      <c r="Z57" s="8">
        <v>-1</v>
      </c>
      <c r="AA57" s="8">
        <v>-1</v>
      </c>
      <c r="AB57" s="8">
        <v>-1</v>
      </c>
      <c r="AC57" s="8">
        <v>-1</v>
      </c>
      <c r="AD57" s="8">
        <v>-1</v>
      </c>
      <c r="AE57" s="8">
        <v>-1</v>
      </c>
      <c r="AF57" s="8"/>
      <c r="AG57" s="8">
        <v>-1</v>
      </c>
      <c r="AH57" s="8">
        <v>-1</v>
      </c>
      <c r="AI57" s="8">
        <v>-1</v>
      </c>
      <c r="AJ57" s="8"/>
      <c r="AK57" s="15">
        <v>26</v>
      </c>
    </row>
    <row r="58" spans="1:42" x14ac:dyDescent="0.2">
      <c r="A58" s="3" t="s">
        <v>92</v>
      </c>
      <c r="B58" s="3" t="s">
        <v>52</v>
      </c>
      <c r="C58" s="3" t="s">
        <v>7</v>
      </c>
      <c r="D58" s="3" t="s">
        <v>23</v>
      </c>
      <c r="E58" s="38" t="s">
        <v>27</v>
      </c>
      <c r="F58" s="3" t="s">
        <v>8</v>
      </c>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v>20</v>
      </c>
      <c r="AK58" s="15">
        <v>27</v>
      </c>
      <c r="AM58" s="9">
        <f>+AP58/$AP$3</f>
        <v>5.1584735031797376E-5</v>
      </c>
      <c r="AN58" s="10">
        <f>+AN56+AM58</f>
        <v>0.99978200033051934</v>
      </c>
      <c r="AP58" s="5">
        <f>SUM(G58:AJ58)</f>
        <v>20</v>
      </c>
    </row>
    <row r="59" spans="1:42" x14ac:dyDescent="0.2">
      <c r="A59" s="3" t="s">
        <v>92</v>
      </c>
      <c r="B59" s="3" t="s">
        <v>52</v>
      </c>
      <c r="C59" s="3" t="s">
        <v>7</v>
      </c>
      <c r="D59" s="3" t="s">
        <v>23</v>
      </c>
      <c r="E59" s="38" t="s">
        <v>27</v>
      </c>
      <c r="F59" s="3" t="s">
        <v>9</v>
      </c>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t="s">
        <v>13</v>
      </c>
      <c r="AK59" s="15">
        <v>27</v>
      </c>
    </row>
    <row r="60" spans="1:42" x14ac:dyDescent="0.2">
      <c r="A60" s="3" t="s">
        <v>92</v>
      </c>
      <c r="B60" s="3" t="s">
        <v>52</v>
      </c>
      <c r="C60" s="3" t="s">
        <v>17</v>
      </c>
      <c r="D60" s="3" t="s">
        <v>138</v>
      </c>
      <c r="E60" s="38" t="s">
        <v>22</v>
      </c>
      <c r="F60" s="3" t="s">
        <v>8</v>
      </c>
      <c r="G60" s="8"/>
      <c r="H60" s="8"/>
      <c r="I60" s="8"/>
      <c r="J60" s="8"/>
      <c r="K60" s="8"/>
      <c r="L60" s="8"/>
      <c r="M60" s="8"/>
      <c r="N60" s="8"/>
      <c r="O60" s="8"/>
      <c r="P60" s="8">
        <v>0.67</v>
      </c>
      <c r="Q60" s="8">
        <v>0.44900000000000001</v>
      </c>
      <c r="R60" s="8">
        <v>0.52800000000000002</v>
      </c>
      <c r="S60" s="8">
        <v>1.127</v>
      </c>
      <c r="T60" s="8">
        <v>1.29</v>
      </c>
      <c r="U60" s="8">
        <v>2.1070000000000002</v>
      </c>
      <c r="V60" s="8">
        <v>0.20599999999999999</v>
      </c>
      <c r="W60" s="8">
        <v>0.85</v>
      </c>
      <c r="X60" s="8">
        <v>2.7730000000000001</v>
      </c>
      <c r="Y60" s="8">
        <v>3.726</v>
      </c>
      <c r="Z60" s="8">
        <v>1.337</v>
      </c>
      <c r="AA60" s="8">
        <v>1.284</v>
      </c>
      <c r="AB60" s="8">
        <v>0.374</v>
      </c>
      <c r="AC60" s="8">
        <v>0.157</v>
      </c>
      <c r="AD60" s="8">
        <v>0.32600000000000001</v>
      </c>
      <c r="AE60" s="8">
        <v>8.3000000000000004E-2</v>
      </c>
      <c r="AF60" s="8"/>
      <c r="AG60" s="8">
        <v>0.17299999999999999</v>
      </c>
      <c r="AH60" s="8">
        <v>0.115</v>
      </c>
      <c r="AI60" s="8">
        <v>5.7000000000000002E-2</v>
      </c>
      <c r="AJ60" s="8">
        <v>1.0900000000000001</v>
      </c>
      <c r="AK60" s="15">
        <v>28</v>
      </c>
      <c r="AM60" s="9">
        <f>+AP60/$AP$3</f>
        <v>4.8288470463265495E-5</v>
      </c>
      <c r="AN60" s="10">
        <f>+AN58+AM60</f>
        <v>0.99983028880098257</v>
      </c>
      <c r="AP60" s="5">
        <f>SUM(G60:AJ60)</f>
        <v>18.721999999999991</v>
      </c>
    </row>
    <row r="61" spans="1:42" x14ac:dyDescent="0.2">
      <c r="A61" s="3" t="s">
        <v>92</v>
      </c>
      <c r="B61" s="3" t="s">
        <v>52</v>
      </c>
      <c r="C61" s="3" t="s">
        <v>17</v>
      </c>
      <c r="D61" s="3" t="s">
        <v>138</v>
      </c>
      <c r="E61" s="38" t="s">
        <v>22</v>
      </c>
      <c r="F61" s="3" t="s">
        <v>9</v>
      </c>
      <c r="G61" s="8"/>
      <c r="H61" s="8"/>
      <c r="I61" s="8"/>
      <c r="J61" s="8"/>
      <c r="K61" s="8"/>
      <c r="L61" s="8"/>
      <c r="M61" s="8"/>
      <c r="N61" s="8"/>
      <c r="O61" s="8"/>
      <c r="P61" s="8">
        <v>-1</v>
      </c>
      <c r="Q61" s="8">
        <v>-1</v>
      </c>
      <c r="R61" s="8">
        <v>-1</v>
      </c>
      <c r="S61" s="8">
        <v>-1</v>
      </c>
      <c r="T61" s="8">
        <v>-1</v>
      </c>
      <c r="U61" s="8">
        <v>-1</v>
      </c>
      <c r="V61" s="8">
        <v>-1</v>
      </c>
      <c r="W61" s="8">
        <v>-1</v>
      </c>
      <c r="X61" s="8">
        <v>-1</v>
      </c>
      <c r="Y61" s="8">
        <v>-1</v>
      </c>
      <c r="Z61" s="8">
        <v>-1</v>
      </c>
      <c r="AA61" s="8">
        <v>-1</v>
      </c>
      <c r="AB61" s="8">
        <v>-1</v>
      </c>
      <c r="AC61" s="8">
        <v>-1</v>
      </c>
      <c r="AD61" s="8">
        <v>-1</v>
      </c>
      <c r="AE61" s="8">
        <v>-1</v>
      </c>
      <c r="AF61" s="8"/>
      <c r="AG61" s="8">
        <v>-1</v>
      </c>
      <c r="AH61" s="8">
        <v>-1</v>
      </c>
      <c r="AI61" s="8">
        <v>-1</v>
      </c>
      <c r="AJ61" s="8">
        <v>-1</v>
      </c>
      <c r="AK61" s="15">
        <v>28</v>
      </c>
    </row>
    <row r="62" spans="1:42" x14ac:dyDescent="0.2">
      <c r="A62" s="3" t="s">
        <v>92</v>
      </c>
      <c r="B62" s="3" t="s">
        <v>52</v>
      </c>
      <c r="C62" s="3" t="s">
        <v>7</v>
      </c>
      <c r="D62" s="3" t="s">
        <v>20</v>
      </c>
      <c r="E62" s="38" t="s">
        <v>22</v>
      </c>
      <c r="F62" s="3" t="s">
        <v>8</v>
      </c>
      <c r="G62" s="8"/>
      <c r="H62" s="8"/>
      <c r="I62" s="8"/>
      <c r="J62" s="8"/>
      <c r="K62" s="8"/>
      <c r="L62" s="8"/>
      <c r="M62" s="8"/>
      <c r="N62" s="8"/>
      <c r="O62" s="8"/>
      <c r="P62" s="8"/>
      <c r="Q62" s="8"/>
      <c r="R62" s="8"/>
      <c r="S62" s="8"/>
      <c r="T62" s="8"/>
      <c r="U62" s="8"/>
      <c r="V62" s="8"/>
      <c r="W62" s="8"/>
      <c r="X62" s="8"/>
      <c r="Y62" s="8"/>
      <c r="Z62" s="8"/>
      <c r="AA62" s="8"/>
      <c r="AB62" s="8"/>
      <c r="AC62" s="8">
        <v>0.73099999999999998</v>
      </c>
      <c r="AD62" s="8">
        <v>0.95899999999999996</v>
      </c>
      <c r="AE62" s="8">
        <v>1.5169999999999999</v>
      </c>
      <c r="AF62" s="8">
        <v>1.6180000000000001</v>
      </c>
      <c r="AG62" s="8">
        <v>1.9650000000000001</v>
      </c>
      <c r="AH62" s="8">
        <v>1.224</v>
      </c>
      <c r="AI62" s="8">
        <v>1.609</v>
      </c>
      <c r="AJ62" s="8">
        <v>0.88600000000000001</v>
      </c>
      <c r="AK62" s="15">
        <v>29</v>
      </c>
      <c r="AM62" s="9">
        <f>+AP62/$AP$3</f>
        <v>2.7105199022457927E-5</v>
      </c>
      <c r="AN62" s="10">
        <f>+AN60+AM62</f>
        <v>0.99985739400000506</v>
      </c>
      <c r="AP62" s="5">
        <f>SUM(G62:AJ62)</f>
        <v>10.508999999999999</v>
      </c>
    </row>
    <row r="63" spans="1:42" x14ac:dyDescent="0.2">
      <c r="A63" s="3" t="s">
        <v>92</v>
      </c>
      <c r="B63" s="3" t="s">
        <v>52</v>
      </c>
      <c r="C63" s="3" t="s">
        <v>7</v>
      </c>
      <c r="D63" s="3" t="s">
        <v>20</v>
      </c>
      <c r="E63" s="38" t="s">
        <v>22</v>
      </c>
      <c r="F63" s="3" t="s">
        <v>9</v>
      </c>
      <c r="G63" s="8"/>
      <c r="H63" s="8"/>
      <c r="I63" s="8"/>
      <c r="J63" s="8"/>
      <c r="K63" s="8"/>
      <c r="L63" s="8"/>
      <c r="M63" s="8"/>
      <c r="N63" s="8"/>
      <c r="O63" s="8"/>
      <c r="P63" s="8"/>
      <c r="Q63" s="8"/>
      <c r="R63" s="8"/>
      <c r="S63" s="8"/>
      <c r="T63" s="8"/>
      <c r="U63" s="8"/>
      <c r="V63" s="8"/>
      <c r="W63" s="8"/>
      <c r="X63" s="8"/>
      <c r="Y63" s="8"/>
      <c r="Z63" s="8"/>
      <c r="AA63" s="8"/>
      <c r="AB63" s="8"/>
      <c r="AC63" s="8">
        <v>-1</v>
      </c>
      <c r="AD63" s="8">
        <v>-1</v>
      </c>
      <c r="AE63" s="8">
        <v>-1</v>
      </c>
      <c r="AF63" s="8">
        <v>-1</v>
      </c>
      <c r="AG63" s="8">
        <v>-1</v>
      </c>
      <c r="AH63" s="8">
        <v>-1</v>
      </c>
      <c r="AI63" s="8">
        <v>-1</v>
      </c>
      <c r="AJ63" s="8">
        <v>-1</v>
      </c>
      <c r="AK63" s="15">
        <v>29</v>
      </c>
    </row>
    <row r="64" spans="1:42" x14ac:dyDescent="0.2">
      <c r="A64" s="3" t="s">
        <v>92</v>
      </c>
      <c r="B64" s="3" t="s">
        <v>52</v>
      </c>
      <c r="C64" s="3" t="s">
        <v>7</v>
      </c>
      <c r="D64" s="3" t="s">
        <v>160</v>
      </c>
      <c r="E64" s="38" t="s">
        <v>25</v>
      </c>
      <c r="F64" s="3" t="s">
        <v>8</v>
      </c>
      <c r="G64" s="8"/>
      <c r="H64" s="8"/>
      <c r="I64" s="8"/>
      <c r="J64" s="8"/>
      <c r="K64" s="8"/>
      <c r="L64" s="8"/>
      <c r="M64" s="8"/>
      <c r="N64" s="8"/>
      <c r="O64" s="8"/>
      <c r="P64" s="8"/>
      <c r="Q64" s="8"/>
      <c r="R64" s="8"/>
      <c r="S64" s="8"/>
      <c r="T64" s="8"/>
      <c r="U64" s="8"/>
      <c r="V64" s="8"/>
      <c r="W64" s="8"/>
      <c r="X64" s="8"/>
      <c r="Y64" s="8"/>
      <c r="Z64" s="8"/>
      <c r="AA64" s="8"/>
      <c r="AB64" s="8"/>
      <c r="AC64" s="8"/>
      <c r="AD64" s="8"/>
      <c r="AE64" s="8">
        <v>1.76</v>
      </c>
      <c r="AF64" s="8">
        <v>8.1270000000000007</v>
      </c>
      <c r="AG64" s="8"/>
      <c r="AH64" s="8"/>
      <c r="AI64" s="8"/>
      <c r="AJ64" s="8"/>
      <c r="AK64" s="15">
        <v>30</v>
      </c>
      <c r="AM64" s="9">
        <f>+AP64/$AP$3</f>
        <v>2.5500913762969034E-5</v>
      </c>
      <c r="AN64" s="10">
        <f>+AN62+AM64</f>
        <v>0.99988289491376803</v>
      </c>
      <c r="AP64" s="5">
        <f>SUM(G64:AJ64)</f>
        <v>9.8870000000000005</v>
      </c>
    </row>
    <row r="65" spans="1:42" x14ac:dyDescent="0.2">
      <c r="A65" s="3" t="s">
        <v>92</v>
      </c>
      <c r="B65" s="3" t="s">
        <v>52</v>
      </c>
      <c r="C65" s="3" t="s">
        <v>7</v>
      </c>
      <c r="D65" s="3" t="s">
        <v>160</v>
      </c>
      <c r="E65" s="38" t="s">
        <v>25</v>
      </c>
      <c r="F65" s="3" t="s">
        <v>9</v>
      </c>
      <c r="G65" s="8"/>
      <c r="H65" s="8"/>
      <c r="I65" s="8"/>
      <c r="J65" s="8"/>
      <c r="K65" s="8"/>
      <c r="L65" s="8"/>
      <c r="M65" s="8"/>
      <c r="N65" s="8"/>
      <c r="O65" s="8"/>
      <c r="P65" s="8"/>
      <c r="Q65" s="8"/>
      <c r="R65" s="8"/>
      <c r="S65" s="8"/>
      <c r="T65" s="8"/>
      <c r="U65" s="8"/>
      <c r="V65" s="8"/>
      <c r="W65" s="8"/>
      <c r="X65" s="8"/>
      <c r="Y65" s="8"/>
      <c r="Z65" s="8"/>
      <c r="AA65" s="8"/>
      <c r="AB65" s="8"/>
      <c r="AC65" s="8"/>
      <c r="AD65" s="8"/>
      <c r="AE65" s="8">
        <v>-1</v>
      </c>
      <c r="AF65" s="8">
        <v>-1</v>
      </c>
      <c r="AG65" s="8"/>
      <c r="AH65" s="8"/>
      <c r="AI65" s="8"/>
      <c r="AJ65" s="8"/>
      <c r="AK65" s="15">
        <v>30</v>
      </c>
    </row>
    <row r="66" spans="1:42" x14ac:dyDescent="0.2">
      <c r="A66" s="3" t="s">
        <v>92</v>
      </c>
      <c r="B66" s="3" t="s">
        <v>52</v>
      </c>
      <c r="C66" s="3" t="s">
        <v>17</v>
      </c>
      <c r="D66" s="3" t="s">
        <v>138</v>
      </c>
      <c r="E66" s="38" t="s">
        <v>27</v>
      </c>
      <c r="F66" s="3" t="s">
        <v>8</v>
      </c>
      <c r="G66" s="8"/>
      <c r="H66" s="8"/>
      <c r="I66" s="8"/>
      <c r="J66" s="8"/>
      <c r="K66" s="8"/>
      <c r="L66" s="8"/>
      <c r="M66" s="8"/>
      <c r="N66" s="8">
        <v>9.1</v>
      </c>
      <c r="O66" s="8">
        <v>0.56000000000000005</v>
      </c>
      <c r="P66" s="8"/>
      <c r="Q66" s="8"/>
      <c r="R66" s="8"/>
      <c r="S66" s="8"/>
      <c r="T66" s="8"/>
      <c r="U66" s="8"/>
      <c r="V66" s="8"/>
      <c r="W66" s="8"/>
      <c r="X66" s="8"/>
      <c r="Y66" s="8"/>
      <c r="Z66" s="8"/>
      <c r="AA66" s="8"/>
      <c r="AB66" s="8"/>
      <c r="AC66" s="8"/>
      <c r="AD66" s="8"/>
      <c r="AE66" s="8"/>
      <c r="AF66" s="8"/>
      <c r="AG66" s="8"/>
      <c r="AH66" s="8"/>
      <c r="AI66" s="8"/>
      <c r="AJ66" s="8"/>
      <c r="AK66" s="15">
        <v>31</v>
      </c>
      <c r="AM66" s="9">
        <f>+AP66/$AP$3</f>
        <v>2.4915427020358131E-5</v>
      </c>
      <c r="AN66" s="10">
        <f>+AN64+AM66</f>
        <v>0.99990781034078835</v>
      </c>
      <c r="AP66" s="5">
        <f>SUM(G66:AJ66)</f>
        <v>9.66</v>
      </c>
    </row>
    <row r="67" spans="1:42" x14ac:dyDescent="0.2">
      <c r="A67" s="3" t="s">
        <v>92</v>
      </c>
      <c r="B67" s="3" t="s">
        <v>52</v>
      </c>
      <c r="C67" s="3" t="s">
        <v>17</v>
      </c>
      <c r="D67" s="3" t="s">
        <v>138</v>
      </c>
      <c r="E67" s="38" t="s">
        <v>27</v>
      </c>
      <c r="F67" s="3" t="s">
        <v>9</v>
      </c>
      <c r="G67" s="8"/>
      <c r="H67" s="8"/>
      <c r="I67" s="8"/>
      <c r="J67" s="8"/>
      <c r="K67" s="8"/>
      <c r="L67" s="8"/>
      <c r="M67" s="8"/>
      <c r="N67" s="8">
        <v>-1</v>
      </c>
      <c r="O67" s="8">
        <v>-1</v>
      </c>
      <c r="P67" s="8"/>
      <c r="Q67" s="8"/>
      <c r="R67" s="8"/>
      <c r="S67" s="8"/>
      <c r="T67" s="8"/>
      <c r="U67" s="8"/>
      <c r="V67" s="8"/>
      <c r="W67" s="8"/>
      <c r="X67" s="8"/>
      <c r="Y67" s="8"/>
      <c r="Z67" s="8"/>
      <c r="AA67" s="8"/>
      <c r="AB67" s="8"/>
      <c r="AC67" s="8"/>
      <c r="AD67" s="8"/>
      <c r="AE67" s="8"/>
      <c r="AF67" s="8"/>
      <c r="AG67" s="8"/>
      <c r="AH67" s="8"/>
      <c r="AI67" s="8"/>
      <c r="AJ67" s="8"/>
      <c r="AK67" s="15">
        <v>31</v>
      </c>
    </row>
    <row r="68" spans="1:42" x14ac:dyDescent="0.2">
      <c r="A68" s="3" t="s">
        <v>92</v>
      </c>
      <c r="B68" s="3" t="s">
        <v>52</v>
      </c>
      <c r="C68" s="3" t="s">
        <v>7</v>
      </c>
      <c r="D68" s="3" t="s">
        <v>32</v>
      </c>
      <c r="E68" s="38" t="s">
        <v>15</v>
      </c>
      <c r="F68" s="3" t="s">
        <v>8</v>
      </c>
      <c r="G68" s="8"/>
      <c r="H68" s="8"/>
      <c r="I68" s="8"/>
      <c r="J68" s="8"/>
      <c r="K68" s="8"/>
      <c r="L68" s="8"/>
      <c r="M68" s="8"/>
      <c r="N68" s="8">
        <v>0.3</v>
      </c>
      <c r="O68" s="8"/>
      <c r="P68" s="8">
        <v>0.3</v>
      </c>
      <c r="Q68" s="8">
        <v>0.36499999999999999</v>
      </c>
      <c r="R68" s="8">
        <v>0.371</v>
      </c>
      <c r="S68" s="8">
        <v>8.8999999999999996E-2</v>
      </c>
      <c r="T68" s="8">
        <v>0.252</v>
      </c>
      <c r="U68" s="8">
        <v>0.65900000000000003</v>
      </c>
      <c r="V68" s="8">
        <v>0.50900000000000001</v>
      </c>
      <c r="W68" s="8">
        <v>0.16200000000000001</v>
      </c>
      <c r="X68" s="8">
        <v>0.36499999999999999</v>
      </c>
      <c r="Y68" s="8">
        <v>2.1000000000000001E-2</v>
      </c>
      <c r="Z68" s="8">
        <v>0.89800000000000002</v>
      </c>
      <c r="AA68" s="8">
        <v>0.41299999999999998</v>
      </c>
      <c r="AB68" s="8">
        <v>1.9419999999999999</v>
      </c>
      <c r="AC68" s="8">
        <v>0.84299999999999997</v>
      </c>
      <c r="AD68" s="8">
        <v>0.13700000000000001</v>
      </c>
      <c r="AE68" s="8">
        <v>0.30299999999999999</v>
      </c>
      <c r="AF68" s="8">
        <v>0.37</v>
      </c>
      <c r="AG68" s="8">
        <v>0.371</v>
      </c>
      <c r="AH68" s="8"/>
      <c r="AI68" s="8"/>
      <c r="AJ68" s="8"/>
      <c r="AK68" s="15">
        <v>32</v>
      </c>
      <c r="AM68" s="9">
        <f>+AP68/$AP$3</f>
        <v>2.2361982636284161E-5</v>
      </c>
      <c r="AN68" s="10">
        <f>+AN66+AM68</f>
        <v>0.99993017232342463</v>
      </c>
      <c r="AP68" s="5">
        <f>SUM(G68:AJ68)</f>
        <v>8.67</v>
      </c>
    </row>
    <row r="69" spans="1:42" x14ac:dyDescent="0.2">
      <c r="A69" s="3" t="s">
        <v>92</v>
      </c>
      <c r="B69" s="3" t="s">
        <v>52</v>
      </c>
      <c r="C69" s="3" t="s">
        <v>7</v>
      </c>
      <c r="D69" s="3" t="s">
        <v>32</v>
      </c>
      <c r="E69" s="38" t="s">
        <v>15</v>
      </c>
      <c r="F69" s="3" t="s">
        <v>9</v>
      </c>
      <c r="G69" s="8"/>
      <c r="H69" s="8"/>
      <c r="I69" s="8"/>
      <c r="J69" s="8"/>
      <c r="K69" s="8"/>
      <c r="L69" s="8"/>
      <c r="M69" s="8"/>
      <c r="N69" s="8">
        <v>-1</v>
      </c>
      <c r="O69" s="8"/>
      <c r="P69" s="8">
        <v>-1</v>
      </c>
      <c r="Q69" s="8">
        <v>-1</v>
      </c>
      <c r="R69" s="8" t="s">
        <v>13</v>
      </c>
      <c r="S69" s="8" t="s">
        <v>13</v>
      </c>
      <c r="T69" s="8" t="s">
        <v>13</v>
      </c>
      <c r="U69" s="8" t="s">
        <v>13</v>
      </c>
      <c r="V69" s="8" t="s">
        <v>13</v>
      </c>
      <c r="W69" s="8" t="s">
        <v>13</v>
      </c>
      <c r="X69" s="8" t="s">
        <v>13</v>
      </c>
      <c r="Y69" s="8" t="s">
        <v>13</v>
      </c>
      <c r="Z69" s="8" t="s">
        <v>13</v>
      </c>
      <c r="AA69" s="8" t="s">
        <v>13</v>
      </c>
      <c r="AB69" s="8" t="s">
        <v>13</v>
      </c>
      <c r="AC69" s="8" t="s">
        <v>13</v>
      </c>
      <c r="AD69" s="8" t="s">
        <v>13</v>
      </c>
      <c r="AE69" s="8" t="s">
        <v>13</v>
      </c>
      <c r="AF69" s="8" t="s">
        <v>13</v>
      </c>
      <c r="AG69" s="8" t="s">
        <v>13</v>
      </c>
      <c r="AH69" s="8"/>
      <c r="AI69" s="8"/>
      <c r="AJ69" s="8"/>
      <c r="AK69" s="15">
        <v>32</v>
      </c>
    </row>
    <row r="70" spans="1:42" x14ac:dyDescent="0.2">
      <c r="A70" s="3" t="s">
        <v>92</v>
      </c>
      <c r="B70" s="3" t="s">
        <v>52</v>
      </c>
      <c r="C70" s="3" t="s">
        <v>17</v>
      </c>
      <c r="D70" s="3" t="s">
        <v>138</v>
      </c>
      <c r="E70" s="38" t="s">
        <v>21</v>
      </c>
      <c r="F70" s="3" t="s">
        <v>8</v>
      </c>
      <c r="G70" s="8"/>
      <c r="H70" s="8"/>
      <c r="I70" s="8"/>
      <c r="J70" s="8">
        <v>1</v>
      </c>
      <c r="K70" s="8">
        <v>4</v>
      </c>
      <c r="L70" s="8"/>
      <c r="M70" s="8"/>
      <c r="N70" s="8"/>
      <c r="O70" s="8"/>
      <c r="P70" s="8"/>
      <c r="Q70" s="8"/>
      <c r="R70" s="8"/>
      <c r="S70" s="8"/>
      <c r="T70" s="8"/>
      <c r="U70" s="8"/>
      <c r="V70" s="8"/>
      <c r="W70" s="8"/>
      <c r="X70" s="8"/>
      <c r="Y70" s="8"/>
      <c r="Z70" s="8"/>
      <c r="AA70" s="8"/>
      <c r="AB70" s="8"/>
      <c r="AC70" s="8"/>
      <c r="AD70" s="8"/>
      <c r="AE70" s="8"/>
      <c r="AF70" s="8"/>
      <c r="AG70" s="8"/>
      <c r="AH70" s="8"/>
      <c r="AI70" s="8"/>
      <c r="AJ70" s="8"/>
      <c r="AK70" s="15">
        <v>33</v>
      </c>
      <c r="AM70" s="9">
        <f>+AP70/$AP$3</f>
        <v>1.2896183757949344E-5</v>
      </c>
      <c r="AN70" s="10">
        <f>+AN68+AM70</f>
        <v>0.99994306850718262</v>
      </c>
      <c r="AP70" s="5">
        <f>SUM(G70:AJ70)</f>
        <v>5</v>
      </c>
    </row>
    <row r="71" spans="1:42" x14ac:dyDescent="0.2">
      <c r="A71" s="3" t="s">
        <v>92</v>
      </c>
      <c r="B71" s="3" t="s">
        <v>52</v>
      </c>
      <c r="C71" s="3" t="s">
        <v>17</v>
      </c>
      <c r="D71" s="3" t="s">
        <v>138</v>
      </c>
      <c r="E71" s="38" t="s">
        <v>21</v>
      </c>
      <c r="F71" s="3" t="s">
        <v>9</v>
      </c>
      <c r="G71" s="8"/>
      <c r="H71" s="8"/>
      <c r="I71" s="8"/>
      <c r="J71" s="8">
        <v>-1</v>
      </c>
      <c r="K71" s="8">
        <v>-1</v>
      </c>
      <c r="L71" s="8"/>
      <c r="M71" s="8"/>
      <c r="N71" s="8"/>
      <c r="O71" s="8"/>
      <c r="P71" s="8"/>
      <c r="Q71" s="8"/>
      <c r="R71" s="8"/>
      <c r="S71" s="8"/>
      <c r="T71" s="8"/>
      <c r="U71" s="8"/>
      <c r="V71" s="8"/>
      <c r="W71" s="8"/>
      <c r="X71" s="8"/>
      <c r="Y71" s="8"/>
      <c r="Z71" s="8"/>
      <c r="AA71" s="8"/>
      <c r="AB71" s="8"/>
      <c r="AC71" s="8"/>
      <c r="AD71" s="8"/>
      <c r="AE71" s="8"/>
      <c r="AF71" s="8"/>
      <c r="AG71" s="8"/>
      <c r="AH71" s="8"/>
      <c r="AI71" s="8"/>
      <c r="AJ71" s="8"/>
      <c r="AK71" s="15">
        <v>33</v>
      </c>
    </row>
    <row r="72" spans="1:42" x14ac:dyDescent="0.2">
      <c r="A72" s="3" t="s">
        <v>92</v>
      </c>
      <c r="B72" s="3" t="s">
        <v>52</v>
      </c>
      <c r="C72" s="3" t="s">
        <v>7</v>
      </c>
      <c r="D72" s="3" t="s">
        <v>142</v>
      </c>
      <c r="E72" s="38" t="s">
        <v>22</v>
      </c>
      <c r="F72" s="3" t="s">
        <v>8</v>
      </c>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v>1.3779999999999999</v>
      </c>
      <c r="AJ72" s="8">
        <v>3.5579999999999998</v>
      </c>
      <c r="AK72" s="15">
        <v>34</v>
      </c>
      <c r="AM72" s="9">
        <f>+AP72/$AP$3</f>
        <v>1.2731112605847592E-5</v>
      </c>
      <c r="AN72" s="10">
        <f>+AN70+AM72</f>
        <v>0.99995579961978842</v>
      </c>
      <c r="AP72" s="5">
        <f>SUM(G72:AJ72)</f>
        <v>4.9359999999999999</v>
      </c>
    </row>
    <row r="73" spans="1:42" x14ac:dyDescent="0.2">
      <c r="A73" s="3" t="s">
        <v>92</v>
      </c>
      <c r="B73" s="3" t="s">
        <v>52</v>
      </c>
      <c r="C73" s="3" t="s">
        <v>7</v>
      </c>
      <c r="D73" s="3" t="s">
        <v>142</v>
      </c>
      <c r="E73" s="38" t="s">
        <v>22</v>
      </c>
      <c r="F73" s="3" t="s">
        <v>9</v>
      </c>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v>-1</v>
      </c>
      <c r="AJ73" s="8">
        <v>-1</v>
      </c>
      <c r="AK73" s="15">
        <v>34</v>
      </c>
    </row>
    <row r="74" spans="1:42" x14ac:dyDescent="0.2">
      <c r="A74" s="3" t="s">
        <v>92</v>
      </c>
      <c r="B74" s="3" t="s">
        <v>52</v>
      </c>
      <c r="C74" s="3" t="s">
        <v>7</v>
      </c>
      <c r="D74" s="3" t="s">
        <v>136</v>
      </c>
      <c r="E74" s="38" t="s">
        <v>11</v>
      </c>
      <c r="F74" s="3" t="s">
        <v>8</v>
      </c>
      <c r="G74" s="8"/>
      <c r="H74" s="8">
        <v>1.4999999999999999E-2</v>
      </c>
      <c r="I74" s="8">
        <v>1.2999999999999999E-2</v>
      </c>
      <c r="J74" s="8"/>
      <c r="K74" s="8">
        <v>0.501</v>
      </c>
      <c r="L74" s="8">
        <v>1.2629999999999999</v>
      </c>
      <c r="M74" s="8">
        <v>7.0000000000000007E-2</v>
      </c>
      <c r="N74" s="8"/>
      <c r="O74" s="8">
        <v>0.01</v>
      </c>
      <c r="P74" s="8"/>
      <c r="Q74" s="8">
        <v>6.6000000000000003E-2</v>
      </c>
      <c r="R74" s="8">
        <v>7.1999999999999995E-2</v>
      </c>
      <c r="S74" s="8">
        <v>0.151</v>
      </c>
      <c r="T74" s="8">
        <v>0.19</v>
      </c>
      <c r="U74" s="8">
        <v>1.7999999999999999E-2</v>
      </c>
      <c r="V74" s="8">
        <v>0.434</v>
      </c>
      <c r="W74" s="8"/>
      <c r="X74" s="8"/>
      <c r="Y74" s="8"/>
      <c r="Z74" s="8"/>
      <c r="AA74" s="8"/>
      <c r="AB74" s="8"/>
      <c r="AC74" s="8"/>
      <c r="AD74" s="8"/>
      <c r="AE74" s="8"/>
      <c r="AF74" s="8"/>
      <c r="AG74" s="8"/>
      <c r="AH74" s="8"/>
      <c r="AI74" s="8"/>
      <c r="AJ74" s="8"/>
      <c r="AK74" s="15">
        <v>35</v>
      </c>
      <c r="AM74" s="9">
        <f>+AP74/$AP$3</f>
        <v>7.229600614706401E-6</v>
      </c>
      <c r="AN74" s="10">
        <f>+AN72+AM74</f>
        <v>0.99996302922040314</v>
      </c>
      <c r="AP74" s="5">
        <f>SUM(G74:AJ74)</f>
        <v>2.8029999999999995</v>
      </c>
    </row>
    <row r="75" spans="1:42" x14ac:dyDescent="0.2">
      <c r="A75" s="3" t="s">
        <v>92</v>
      </c>
      <c r="B75" s="3" t="s">
        <v>52</v>
      </c>
      <c r="C75" s="3" t="s">
        <v>7</v>
      </c>
      <c r="D75" s="3" t="s">
        <v>136</v>
      </c>
      <c r="E75" s="38" t="s">
        <v>11</v>
      </c>
      <c r="F75" s="3" t="s">
        <v>9</v>
      </c>
      <c r="G75" s="8"/>
      <c r="H75" s="8">
        <v>-1</v>
      </c>
      <c r="I75" s="8">
        <v>-1</v>
      </c>
      <c r="J75" s="8"/>
      <c r="K75" s="8">
        <v>-1</v>
      </c>
      <c r="L75" s="8">
        <v>-1</v>
      </c>
      <c r="M75" s="8">
        <v>-1</v>
      </c>
      <c r="N75" s="8"/>
      <c r="O75" s="8">
        <v>-1</v>
      </c>
      <c r="P75" s="8"/>
      <c r="Q75" s="8">
        <v>-1</v>
      </c>
      <c r="R75" s="8">
        <v>-1</v>
      </c>
      <c r="S75" s="8">
        <v>-1</v>
      </c>
      <c r="T75" s="8">
        <v>-1</v>
      </c>
      <c r="U75" s="8">
        <v>-1</v>
      </c>
      <c r="V75" s="8">
        <v>-1</v>
      </c>
      <c r="W75" s="8"/>
      <c r="X75" s="8"/>
      <c r="Y75" s="8"/>
      <c r="Z75" s="8"/>
      <c r="AA75" s="8"/>
      <c r="AB75" s="8"/>
      <c r="AC75" s="8"/>
      <c r="AD75" s="8"/>
      <c r="AE75" s="8"/>
      <c r="AF75" s="8"/>
      <c r="AG75" s="8"/>
      <c r="AH75" s="8"/>
      <c r="AI75" s="8"/>
      <c r="AJ75" s="8"/>
      <c r="AK75" s="15">
        <v>35</v>
      </c>
    </row>
    <row r="76" spans="1:42" x14ac:dyDescent="0.2">
      <c r="A76" s="3" t="s">
        <v>92</v>
      </c>
      <c r="B76" s="3" t="s">
        <v>52</v>
      </c>
      <c r="C76" s="3" t="s">
        <v>17</v>
      </c>
      <c r="D76" s="3" t="s">
        <v>106</v>
      </c>
      <c r="E76" s="38" t="s">
        <v>22</v>
      </c>
      <c r="F76" s="3" t="s">
        <v>8</v>
      </c>
      <c r="G76" s="8"/>
      <c r="H76" s="8"/>
      <c r="I76" s="8"/>
      <c r="J76" s="8"/>
      <c r="K76" s="8"/>
      <c r="L76" s="8"/>
      <c r="M76" s="8"/>
      <c r="N76" s="8"/>
      <c r="O76" s="8"/>
      <c r="P76" s="8"/>
      <c r="Q76" s="8"/>
      <c r="R76" s="8"/>
      <c r="S76" s="8"/>
      <c r="T76" s="8"/>
      <c r="U76" s="8"/>
      <c r="V76" s="8"/>
      <c r="W76" s="8"/>
      <c r="X76" s="8"/>
      <c r="Y76" s="8"/>
      <c r="Z76" s="8"/>
      <c r="AA76" s="8"/>
      <c r="AB76" s="8"/>
      <c r="AC76" s="8">
        <v>0.14000000000000001</v>
      </c>
      <c r="AD76" s="8">
        <v>0.09</v>
      </c>
      <c r="AE76" s="8">
        <v>0.44</v>
      </c>
      <c r="AF76" s="8">
        <v>0.46</v>
      </c>
      <c r="AG76" s="8"/>
      <c r="AH76" s="8">
        <v>1.23</v>
      </c>
      <c r="AI76" s="8"/>
      <c r="AJ76" s="8"/>
      <c r="AK76" s="15">
        <v>36</v>
      </c>
      <c r="AM76" s="9">
        <f>+AP76/$AP$3</f>
        <v>6.0869987337520906E-6</v>
      </c>
      <c r="AN76" s="10">
        <f>+AN74+AM76</f>
        <v>0.99996911621913687</v>
      </c>
      <c r="AP76" s="5">
        <f>SUM(G76:AJ76)</f>
        <v>2.3600000000000003</v>
      </c>
    </row>
    <row r="77" spans="1:42" x14ac:dyDescent="0.2">
      <c r="A77" s="3" t="s">
        <v>92</v>
      </c>
      <c r="B77" s="3" t="s">
        <v>52</v>
      </c>
      <c r="C77" s="3" t="s">
        <v>17</v>
      </c>
      <c r="D77" s="3" t="s">
        <v>106</v>
      </c>
      <c r="E77" s="38" t="s">
        <v>22</v>
      </c>
      <c r="F77" s="3" t="s">
        <v>9</v>
      </c>
      <c r="G77" s="8"/>
      <c r="H77" s="8"/>
      <c r="I77" s="8"/>
      <c r="J77" s="8"/>
      <c r="K77" s="8"/>
      <c r="L77" s="8"/>
      <c r="M77" s="8"/>
      <c r="N77" s="8"/>
      <c r="O77" s="8"/>
      <c r="P77" s="8"/>
      <c r="Q77" s="8"/>
      <c r="R77" s="8"/>
      <c r="S77" s="8"/>
      <c r="T77" s="8"/>
      <c r="U77" s="8"/>
      <c r="V77" s="8"/>
      <c r="W77" s="8"/>
      <c r="X77" s="8"/>
      <c r="Y77" s="8"/>
      <c r="Z77" s="8"/>
      <c r="AA77" s="8"/>
      <c r="AB77" s="8"/>
      <c r="AC77" s="8" t="s">
        <v>13</v>
      </c>
      <c r="AD77" s="8" t="s">
        <v>13</v>
      </c>
      <c r="AE77" s="8" t="s">
        <v>13</v>
      </c>
      <c r="AF77" s="8" t="s">
        <v>13</v>
      </c>
      <c r="AG77" s="8"/>
      <c r="AH77" s="8" t="s">
        <v>13</v>
      </c>
      <c r="AI77" s="8"/>
      <c r="AJ77" s="8"/>
      <c r="AK77" s="15">
        <v>36</v>
      </c>
    </row>
    <row r="78" spans="1:42" x14ac:dyDescent="0.2">
      <c r="A78" s="3" t="s">
        <v>92</v>
      </c>
      <c r="B78" s="3" t="s">
        <v>52</v>
      </c>
      <c r="C78" s="3" t="s">
        <v>7</v>
      </c>
      <c r="D78" s="3" t="s">
        <v>142</v>
      </c>
      <c r="E78" s="38" t="s">
        <v>15</v>
      </c>
      <c r="F78" s="3" t="s">
        <v>8</v>
      </c>
      <c r="G78" s="8"/>
      <c r="H78" s="8"/>
      <c r="I78" s="8"/>
      <c r="J78" s="8"/>
      <c r="K78" s="8"/>
      <c r="L78" s="8"/>
      <c r="M78" s="8"/>
      <c r="N78" s="8"/>
      <c r="O78" s="8"/>
      <c r="P78" s="8"/>
      <c r="Q78" s="8"/>
      <c r="R78" s="8"/>
      <c r="S78" s="8"/>
      <c r="T78" s="8"/>
      <c r="U78" s="8"/>
      <c r="V78" s="8"/>
      <c r="W78" s="8"/>
      <c r="X78" s="8"/>
      <c r="Y78" s="8"/>
      <c r="Z78" s="8"/>
      <c r="AA78" s="8"/>
      <c r="AB78" s="8">
        <v>0.9</v>
      </c>
      <c r="AC78" s="8">
        <v>1</v>
      </c>
      <c r="AD78" s="8"/>
      <c r="AE78" s="8"/>
      <c r="AF78" s="8"/>
      <c r="AG78" s="8"/>
      <c r="AH78" s="8"/>
      <c r="AI78" s="8"/>
      <c r="AJ78" s="8"/>
      <c r="AK78" s="15">
        <v>37</v>
      </c>
      <c r="AM78" s="9">
        <f>+AP78/$AP$3</f>
        <v>4.9005498280207504E-6</v>
      </c>
      <c r="AN78" s="10">
        <f>+AN76+AM78</f>
        <v>0.99997401676896491</v>
      </c>
      <c r="AP78" s="5">
        <f>SUM(G78:AJ78)</f>
        <v>1.9</v>
      </c>
    </row>
    <row r="79" spans="1:42" x14ac:dyDescent="0.2">
      <c r="A79" s="3" t="s">
        <v>92</v>
      </c>
      <c r="B79" s="3" t="s">
        <v>52</v>
      </c>
      <c r="C79" s="3" t="s">
        <v>7</v>
      </c>
      <c r="D79" s="3" t="s">
        <v>142</v>
      </c>
      <c r="E79" s="38" t="s">
        <v>15</v>
      </c>
      <c r="F79" s="3" t="s">
        <v>9</v>
      </c>
      <c r="G79" s="8"/>
      <c r="H79" s="8"/>
      <c r="I79" s="8"/>
      <c r="J79" s="8"/>
      <c r="K79" s="8"/>
      <c r="L79" s="8"/>
      <c r="M79" s="8"/>
      <c r="N79" s="8"/>
      <c r="O79" s="8"/>
      <c r="P79" s="8"/>
      <c r="Q79" s="8"/>
      <c r="R79" s="8"/>
      <c r="S79" s="8"/>
      <c r="T79" s="8"/>
      <c r="U79" s="8"/>
      <c r="V79" s="8"/>
      <c r="W79" s="8"/>
      <c r="X79" s="8"/>
      <c r="Y79" s="8"/>
      <c r="Z79" s="8"/>
      <c r="AA79" s="8"/>
      <c r="AB79" s="8">
        <v>-1</v>
      </c>
      <c r="AC79" s="8">
        <v>-1</v>
      </c>
      <c r="AD79" s="8"/>
      <c r="AE79" s="8"/>
      <c r="AF79" s="8"/>
      <c r="AG79" s="8"/>
      <c r="AH79" s="8"/>
      <c r="AI79" s="8"/>
      <c r="AJ79" s="8"/>
      <c r="AK79" s="15">
        <v>37</v>
      </c>
    </row>
    <row r="80" spans="1:42" x14ac:dyDescent="0.2">
      <c r="A80" s="3" t="s">
        <v>92</v>
      </c>
      <c r="B80" s="3" t="s">
        <v>52</v>
      </c>
      <c r="C80" s="3" t="s">
        <v>7</v>
      </c>
      <c r="D80" s="3" t="s">
        <v>136</v>
      </c>
      <c r="E80" s="38" t="s">
        <v>82</v>
      </c>
      <c r="F80" s="3" t="s">
        <v>8</v>
      </c>
      <c r="G80" s="8"/>
      <c r="H80" s="8"/>
      <c r="I80" s="8"/>
      <c r="J80" s="8"/>
      <c r="K80" s="8"/>
      <c r="L80" s="8"/>
      <c r="M80" s="8"/>
      <c r="N80" s="8"/>
      <c r="O80" s="8"/>
      <c r="P80" s="8"/>
      <c r="Q80" s="8"/>
      <c r="R80" s="8"/>
      <c r="S80" s="8"/>
      <c r="T80" s="8"/>
      <c r="U80" s="8"/>
      <c r="V80" s="8"/>
      <c r="W80" s="8"/>
      <c r="X80" s="8"/>
      <c r="Y80" s="8"/>
      <c r="Z80" s="8"/>
      <c r="AA80" s="8"/>
      <c r="AB80" s="8"/>
      <c r="AC80" s="8"/>
      <c r="AD80" s="8"/>
      <c r="AE80" s="8"/>
      <c r="AF80" s="8"/>
      <c r="AG80" s="8">
        <v>0.215</v>
      </c>
      <c r="AH80" s="8">
        <v>1.639</v>
      </c>
      <c r="AI80" s="8"/>
      <c r="AJ80" s="8"/>
      <c r="AK80" s="15">
        <v>38</v>
      </c>
      <c r="AM80" s="9">
        <f>+AP80/$AP$3</f>
        <v>4.7819049374476166E-6</v>
      </c>
      <c r="AN80" s="10">
        <f>+AN78+AM80</f>
        <v>0.99997879867390238</v>
      </c>
      <c r="AP80" s="5">
        <f>SUM(G80:AJ80)</f>
        <v>1.8540000000000001</v>
      </c>
    </row>
    <row r="81" spans="1:42" x14ac:dyDescent="0.2">
      <c r="A81" s="3" t="s">
        <v>92</v>
      </c>
      <c r="B81" s="3" t="s">
        <v>52</v>
      </c>
      <c r="C81" s="3" t="s">
        <v>7</v>
      </c>
      <c r="D81" s="3" t="s">
        <v>136</v>
      </c>
      <c r="E81" s="38" t="s">
        <v>82</v>
      </c>
      <c r="F81" s="3" t="s">
        <v>9</v>
      </c>
      <c r="G81" s="8"/>
      <c r="H81" s="8"/>
      <c r="I81" s="8"/>
      <c r="J81" s="8"/>
      <c r="K81" s="8"/>
      <c r="L81" s="8"/>
      <c r="M81" s="8"/>
      <c r="N81" s="8"/>
      <c r="O81" s="8"/>
      <c r="P81" s="8"/>
      <c r="Q81" s="8"/>
      <c r="R81" s="8"/>
      <c r="S81" s="8"/>
      <c r="T81" s="8"/>
      <c r="U81" s="8"/>
      <c r="V81" s="8"/>
      <c r="W81" s="8"/>
      <c r="X81" s="8"/>
      <c r="Y81" s="8"/>
      <c r="Z81" s="8"/>
      <c r="AA81" s="8"/>
      <c r="AB81" s="8"/>
      <c r="AC81" s="8"/>
      <c r="AD81" s="8"/>
      <c r="AE81" s="8"/>
      <c r="AF81" s="8"/>
      <c r="AG81" s="8">
        <v>-1</v>
      </c>
      <c r="AH81" s="8">
        <v>-1</v>
      </c>
      <c r="AI81" s="8"/>
      <c r="AJ81" s="8"/>
      <c r="AK81" s="15">
        <v>38</v>
      </c>
    </row>
    <row r="82" spans="1:42" x14ac:dyDescent="0.2">
      <c r="A82" s="3" t="s">
        <v>92</v>
      </c>
      <c r="B82" s="3" t="s">
        <v>52</v>
      </c>
      <c r="C82" s="3" t="s">
        <v>7</v>
      </c>
      <c r="D82" s="3" t="s">
        <v>140</v>
      </c>
      <c r="E82" s="38" t="s">
        <v>22</v>
      </c>
      <c r="F82" s="3" t="s">
        <v>8</v>
      </c>
      <c r="G82" s="8"/>
      <c r="H82" s="8"/>
      <c r="I82" s="8"/>
      <c r="J82" s="8"/>
      <c r="K82" s="8"/>
      <c r="L82" s="8"/>
      <c r="M82" s="8"/>
      <c r="N82" s="8"/>
      <c r="O82" s="8"/>
      <c r="P82" s="8">
        <v>0.2</v>
      </c>
      <c r="Q82" s="8">
        <v>0.1</v>
      </c>
      <c r="R82" s="8">
        <v>0.1</v>
      </c>
      <c r="S82" s="8"/>
      <c r="T82" s="8">
        <v>4.7E-2</v>
      </c>
      <c r="U82" s="8">
        <v>0.3</v>
      </c>
      <c r="V82" s="8">
        <v>0.32900000000000001</v>
      </c>
      <c r="W82" s="8"/>
      <c r="X82" s="8">
        <v>4.1000000000000002E-2</v>
      </c>
      <c r="Y82" s="8">
        <v>0.14399999999999999</v>
      </c>
      <c r="Z82" s="8"/>
      <c r="AA82" s="8">
        <v>0.1</v>
      </c>
      <c r="AB82" s="8"/>
      <c r="AC82" s="8"/>
      <c r="AD82" s="8"/>
      <c r="AE82" s="8"/>
      <c r="AF82" s="8"/>
      <c r="AG82" s="8">
        <v>0.36299999999999999</v>
      </c>
      <c r="AH82" s="8"/>
      <c r="AI82" s="8"/>
      <c r="AJ82" s="8"/>
      <c r="AK82" s="15">
        <v>39</v>
      </c>
      <c r="AM82" s="9">
        <f>+AP82/$AP$3</f>
        <v>4.4466041597409339E-6</v>
      </c>
      <c r="AN82" s="10">
        <f>+AN80+AM82</f>
        <v>0.99998324527806215</v>
      </c>
      <c r="AP82" s="5">
        <f>SUM(G82:AJ82)</f>
        <v>1.724</v>
      </c>
    </row>
    <row r="83" spans="1:42" x14ac:dyDescent="0.2">
      <c r="A83" s="3" t="s">
        <v>92</v>
      </c>
      <c r="B83" s="3" t="s">
        <v>52</v>
      </c>
      <c r="C83" s="3" t="s">
        <v>7</v>
      </c>
      <c r="D83" s="3" t="s">
        <v>140</v>
      </c>
      <c r="E83" s="38" t="s">
        <v>22</v>
      </c>
      <c r="F83" s="3" t="s">
        <v>9</v>
      </c>
      <c r="G83" s="8"/>
      <c r="H83" s="8"/>
      <c r="I83" s="8"/>
      <c r="J83" s="8"/>
      <c r="K83" s="8"/>
      <c r="L83" s="8"/>
      <c r="M83" s="8"/>
      <c r="N83" s="8"/>
      <c r="O83" s="8"/>
      <c r="P83" s="8">
        <v>-1</v>
      </c>
      <c r="Q83" s="8">
        <v>-1</v>
      </c>
      <c r="R83" s="8">
        <v>-1</v>
      </c>
      <c r="S83" s="8"/>
      <c r="T83" s="8">
        <v>-1</v>
      </c>
      <c r="U83" s="8">
        <v>-1</v>
      </c>
      <c r="V83" s="8">
        <v>-1</v>
      </c>
      <c r="W83" s="8"/>
      <c r="X83" s="8">
        <v>-1</v>
      </c>
      <c r="Y83" s="8">
        <v>-1</v>
      </c>
      <c r="Z83" s="8"/>
      <c r="AA83" s="8">
        <v>-1</v>
      </c>
      <c r="AB83" s="8"/>
      <c r="AC83" s="8"/>
      <c r="AD83" s="8"/>
      <c r="AE83" s="8"/>
      <c r="AF83" s="8"/>
      <c r="AG83" s="8">
        <v>-1</v>
      </c>
      <c r="AH83" s="8"/>
      <c r="AI83" s="8"/>
      <c r="AJ83" s="8"/>
      <c r="AK83" s="15">
        <v>39</v>
      </c>
    </row>
    <row r="84" spans="1:42" x14ac:dyDescent="0.2">
      <c r="A84" s="3" t="s">
        <v>92</v>
      </c>
      <c r="B84" s="3" t="s">
        <v>52</v>
      </c>
      <c r="C84" s="3" t="s">
        <v>7</v>
      </c>
      <c r="D84" s="3" t="s">
        <v>32</v>
      </c>
      <c r="E84" s="38" t="s">
        <v>25</v>
      </c>
      <c r="F84" s="3" t="s">
        <v>8</v>
      </c>
      <c r="G84" s="8"/>
      <c r="H84" s="8"/>
      <c r="I84" s="8"/>
      <c r="J84" s="8"/>
      <c r="K84" s="8"/>
      <c r="L84" s="8"/>
      <c r="M84" s="8"/>
      <c r="N84" s="8"/>
      <c r="O84" s="8"/>
      <c r="P84" s="8"/>
      <c r="Q84" s="8"/>
      <c r="R84" s="8">
        <v>6.0000000000000001E-3</v>
      </c>
      <c r="S84" s="8">
        <v>4.1000000000000002E-2</v>
      </c>
      <c r="T84" s="8"/>
      <c r="U84" s="8"/>
      <c r="V84" s="8"/>
      <c r="W84" s="8"/>
      <c r="X84" s="8"/>
      <c r="Y84" s="8"/>
      <c r="Z84" s="8">
        <v>1.3109999999999999</v>
      </c>
      <c r="AA84" s="8"/>
      <c r="AB84" s="8"/>
      <c r="AC84" s="8"/>
      <c r="AD84" s="8"/>
      <c r="AE84" s="8"/>
      <c r="AF84" s="8"/>
      <c r="AG84" s="8"/>
      <c r="AH84" s="8"/>
      <c r="AI84" s="8"/>
      <c r="AJ84" s="8">
        <v>2.3E-2</v>
      </c>
      <c r="AK84" s="15">
        <v>40</v>
      </c>
      <c r="AM84" s="9">
        <f>+AP84/$AP$3</f>
        <v>3.5619259539456083E-6</v>
      </c>
      <c r="AN84" s="10">
        <f>+AN82+AM84</f>
        <v>0.99998680720401611</v>
      </c>
      <c r="AP84" s="5">
        <f>SUM(G84:AJ84)</f>
        <v>1.3809999999999998</v>
      </c>
    </row>
    <row r="85" spans="1:42" x14ac:dyDescent="0.2">
      <c r="A85" s="3" t="s">
        <v>92</v>
      </c>
      <c r="B85" s="3" t="s">
        <v>52</v>
      </c>
      <c r="C85" s="3" t="s">
        <v>7</v>
      </c>
      <c r="D85" s="3" t="s">
        <v>32</v>
      </c>
      <c r="E85" s="38" t="s">
        <v>25</v>
      </c>
      <c r="F85" s="3" t="s">
        <v>9</v>
      </c>
      <c r="G85" s="8"/>
      <c r="H85" s="8"/>
      <c r="I85" s="8"/>
      <c r="J85" s="8"/>
      <c r="K85" s="8"/>
      <c r="L85" s="8"/>
      <c r="M85" s="8"/>
      <c r="N85" s="8"/>
      <c r="O85" s="8"/>
      <c r="P85" s="8"/>
      <c r="Q85" s="8"/>
      <c r="R85" s="8" t="s">
        <v>13</v>
      </c>
      <c r="S85" s="8" t="s">
        <v>13</v>
      </c>
      <c r="T85" s="8"/>
      <c r="U85" s="8"/>
      <c r="V85" s="8"/>
      <c r="W85" s="8"/>
      <c r="X85" s="8"/>
      <c r="Y85" s="8"/>
      <c r="Z85" s="8" t="s">
        <v>13</v>
      </c>
      <c r="AA85" s="8"/>
      <c r="AB85" s="8"/>
      <c r="AC85" s="8"/>
      <c r="AD85" s="8"/>
      <c r="AE85" s="8"/>
      <c r="AF85" s="8"/>
      <c r="AG85" s="8"/>
      <c r="AH85" s="8"/>
      <c r="AI85" s="8"/>
      <c r="AJ85" s="8" t="s">
        <v>13</v>
      </c>
      <c r="AK85" s="15">
        <v>40</v>
      </c>
    </row>
    <row r="86" spans="1:42" x14ac:dyDescent="0.2">
      <c r="A86" s="3" t="s">
        <v>92</v>
      </c>
      <c r="B86" s="3" t="s">
        <v>52</v>
      </c>
      <c r="C86" s="3" t="s">
        <v>93</v>
      </c>
      <c r="D86" s="3" t="s">
        <v>94</v>
      </c>
      <c r="E86" s="38" t="s">
        <v>25</v>
      </c>
      <c r="F86" s="3" t="s">
        <v>8</v>
      </c>
      <c r="G86" s="8"/>
      <c r="H86" s="8"/>
      <c r="I86" s="8"/>
      <c r="J86" s="8"/>
      <c r="K86" s="8"/>
      <c r="L86" s="8"/>
      <c r="M86" s="8"/>
      <c r="N86" s="8"/>
      <c r="O86" s="8"/>
      <c r="P86" s="8"/>
      <c r="Q86" s="8"/>
      <c r="R86" s="8"/>
      <c r="S86" s="8"/>
      <c r="T86" s="8"/>
      <c r="U86" s="8"/>
      <c r="V86" s="8"/>
      <c r="W86" s="8"/>
      <c r="X86" s="8"/>
      <c r="Y86" s="8"/>
      <c r="Z86" s="8"/>
      <c r="AA86" s="8"/>
      <c r="AB86" s="8"/>
      <c r="AC86" s="8"/>
      <c r="AD86" s="8"/>
      <c r="AE86" s="8"/>
      <c r="AF86" s="8"/>
      <c r="AG86" s="8">
        <v>0.89200000000000002</v>
      </c>
      <c r="AH86" s="8">
        <v>0.221</v>
      </c>
      <c r="AI86" s="8"/>
      <c r="AJ86" s="8"/>
      <c r="AK86" s="15">
        <v>41</v>
      </c>
      <c r="AM86" s="9">
        <f>+AP86/$AP$3</f>
        <v>2.870690504519524E-6</v>
      </c>
      <c r="AN86" s="10">
        <f>+AN84+AM86</f>
        <v>0.99998967789452065</v>
      </c>
      <c r="AP86" s="5">
        <f>SUM(G86:AJ86)</f>
        <v>1.113</v>
      </c>
    </row>
    <row r="87" spans="1:42" x14ac:dyDescent="0.2">
      <c r="A87" s="3" t="s">
        <v>92</v>
      </c>
      <c r="B87" s="3" t="s">
        <v>52</v>
      </c>
      <c r="C87" s="3" t="s">
        <v>93</v>
      </c>
      <c r="D87" s="3" t="s">
        <v>94</v>
      </c>
      <c r="E87" s="38" t="s">
        <v>25</v>
      </c>
      <c r="F87" s="3" t="s">
        <v>9</v>
      </c>
      <c r="G87" s="8"/>
      <c r="H87" s="8"/>
      <c r="I87" s="8"/>
      <c r="J87" s="8"/>
      <c r="K87" s="8"/>
      <c r="L87" s="8"/>
      <c r="M87" s="8"/>
      <c r="N87" s="8"/>
      <c r="O87" s="8"/>
      <c r="P87" s="8"/>
      <c r="Q87" s="8"/>
      <c r="R87" s="8"/>
      <c r="S87" s="8"/>
      <c r="T87" s="8"/>
      <c r="U87" s="8"/>
      <c r="V87" s="8"/>
      <c r="W87" s="8"/>
      <c r="X87" s="8"/>
      <c r="Y87" s="8"/>
      <c r="Z87" s="8"/>
      <c r="AA87" s="8"/>
      <c r="AB87" s="8"/>
      <c r="AC87" s="8"/>
      <c r="AD87" s="8"/>
      <c r="AE87" s="8"/>
      <c r="AF87" s="8"/>
      <c r="AG87" s="8">
        <v>-1</v>
      </c>
      <c r="AH87" s="8">
        <v>-1</v>
      </c>
      <c r="AI87" s="8"/>
      <c r="AJ87" s="8"/>
      <c r="AK87" s="15">
        <v>41</v>
      </c>
    </row>
    <row r="88" spans="1:42" x14ac:dyDescent="0.2">
      <c r="A88" s="3" t="s">
        <v>92</v>
      </c>
      <c r="B88" s="3" t="s">
        <v>52</v>
      </c>
      <c r="C88" s="3" t="s">
        <v>7</v>
      </c>
      <c r="D88" s="3" t="s">
        <v>142</v>
      </c>
      <c r="E88" s="38" t="s">
        <v>25</v>
      </c>
      <c r="F88" s="3" t="s">
        <v>8</v>
      </c>
      <c r="G88" s="8"/>
      <c r="H88" s="8"/>
      <c r="I88" s="8"/>
      <c r="J88" s="8"/>
      <c r="K88" s="8"/>
      <c r="L88" s="8"/>
      <c r="M88" s="8"/>
      <c r="N88" s="8"/>
      <c r="O88" s="8"/>
      <c r="P88" s="8"/>
      <c r="Q88" s="8"/>
      <c r="R88" s="8">
        <v>0.51800000000000002</v>
      </c>
      <c r="S88" s="8"/>
      <c r="T88" s="8">
        <v>0.25</v>
      </c>
      <c r="U88" s="8"/>
      <c r="V88" s="8"/>
      <c r="W88" s="8"/>
      <c r="X88" s="8"/>
      <c r="Y88" s="8">
        <v>0.192</v>
      </c>
      <c r="Z88" s="8">
        <v>6.6000000000000003E-2</v>
      </c>
      <c r="AA88" s="8"/>
      <c r="AB88" s="8"/>
      <c r="AC88" s="8"/>
      <c r="AD88" s="8"/>
      <c r="AE88" s="8"/>
      <c r="AF88" s="8"/>
      <c r="AG88" s="8"/>
      <c r="AH88" s="8"/>
      <c r="AI88" s="8"/>
      <c r="AJ88" s="8"/>
      <c r="AK88" s="15">
        <v>42</v>
      </c>
      <c r="AM88" s="9">
        <f>+AP88/$AP$3</f>
        <v>2.6462969071312053E-6</v>
      </c>
      <c r="AN88" s="10">
        <f>+AN86+AM88</f>
        <v>0.99999232419142781</v>
      </c>
      <c r="AP88" s="5">
        <f>SUM(G88:AJ88)</f>
        <v>1.026</v>
      </c>
    </row>
    <row r="89" spans="1:42" x14ac:dyDescent="0.2">
      <c r="A89" s="3" t="s">
        <v>92</v>
      </c>
      <c r="B89" s="3" t="s">
        <v>52</v>
      </c>
      <c r="C89" s="3" t="s">
        <v>7</v>
      </c>
      <c r="D89" s="3" t="s">
        <v>142</v>
      </c>
      <c r="E89" s="38" t="s">
        <v>25</v>
      </c>
      <c r="F89" s="3" t="s">
        <v>9</v>
      </c>
      <c r="G89" s="8"/>
      <c r="H89" s="8"/>
      <c r="I89" s="8"/>
      <c r="J89" s="8"/>
      <c r="K89" s="8"/>
      <c r="L89" s="8"/>
      <c r="M89" s="8"/>
      <c r="N89" s="8"/>
      <c r="O89" s="8"/>
      <c r="P89" s="8"/>
      <c r="Q89" s="8"/>
      <c r="R89" s="8">
        <v>-1</v>
      </c>
      <c r="S89" s="8"/>
      <c r="T89" s="8">
        <v>-1</v>
      </c>
      <c r="U89" s="8"/>
      <c r="V89" s="8"/>
      <c r="W89" s="8"/>
      <c r="X89" s="8"/>
      <c r="Y89" s="8">
        <v>-1</v>
      </c>
      <c r="Z89" s="8">
        <v>-1</v>
      </c>
      <c r="AA89" s="8"/>
      <c r="AB89" s="8"/>
      <c r="AC89" s="8"/>
      <c r="AD89" s="8"/>
      <c r="AE89" s="8"/>
      <c r="AF89" s="8"/>
      <c r="AG89" s="8"/>
      <c r="AH89" s="8"/>
      <c r="AI89" s="8"/>
      <c r="AJ89" s="8"/>
      <c r="AK89" s="15">
        <v>42</v>
      </c>
    </row>
    <row r="90" spans="1:42" x14ac:dyDescent="0.2">
      <c r="A90" s="3" t="s">
        <v>92</v>
      </c>
      <c r="B90" s="3" t="s">
        <v>52</v>
      </c>
      <c r="C90" s="3" t="s">
        <v>17</v>
      </c>
      <c r="D90" s="3" t="s">
        <v>95</v>
      </c>
      <c r="E90" s="38" t="s">
        <v>27</v>
      </c>
      <c r="F90" s="3" t="s">
        <v>8</v>
      </c>
      <c r="G90" s="8">
        <v>1</v>
      </c>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12">
        <v>43</v>
      </c>
      <c r="AM90" s="9">
        <f>+AP90/$AP$3</f>
        <v>2.5792367515898685E-6</v>
      </c>
      <c r="AN90" s="10">
        <f>+AN88+AM90</f>
        <v>0.99999490342817943</v>
      </c>
      <c r="AP90" s="5">
        <f>SUM(G90:AJ90)</f>
        <v>1</v>
      </c>
    </row>
    <row r="91" spans="1:42" x14ac:dyDescent="0.2">
      <c r="A91" s="3" t="s">
        <v>92</v>
      </c>
      <c r="B91" s="3" t="s">
        <v>52</v>
      </c>
      <c r="C91" s="3" t="s">
        <v>17</v>
      </c>
      <c r="D91" s="3" t="s">
        <v>95</v>
      </c>
      <c r="E91" s="38" t="s">
        <v>27</v>
      </c>
      <c r="F91" s="3" t="s">
        <v>9</v>
      </c>
      <c r="G91" s="8">
        <v>-1</v>
      </c>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12">
        <v>43</v>
      </c>
    </row>
    <row r="92" spans="1:42" x14ac:dyDescent="0.2">
      <c r="A92" s="3" t="s">
        <v>92</v>
      </c>
      <c r="B92" s="3" t="s">
        <v>52</v>
      </c>
      <c r="C92" s="3" t="s">
        <v>17</v>
      </c>
      <c r="D92" s="3" t="s">
        <v>28</v>
      </c>
      <c r="E92" s="38" t="s">
        <v>27</v>
      </c>
      <c r="F92" s="3" t="s">
        <v>8</v>
      </c>
      <c r="G92" s="8"/>
      <c r="H92" s="8"/>
      <c r="I92" s="8"/>
      <c r="J92" s="8"/>
      <c r="K92" s="8"/>
      <c r="L92" s="8"/>
      <c r="M92" s="8"/>
      <c r="N92" s="8"/>
      <c r="O92" s="8"/>
      <c r="P92" s="8"/>
      <c r="Q92" s="8"/>
      <c r="R92" s="8"/>
      <c r="S92" s="8"/>
      <c r="T92" s="8"/>
      <c r="U92" s="8"/>
      <c r="V92" s="8"/>
      <c r="W92" s="8"/>
      <c r="X92" s="8"/>
      <c r="Y92" s="8"/>
      <c r="Z92" s="8"/>
      <c r="AA92" s="8"/>
      <c r="AB92" s="8"/>
      <c r="AC92" s="8"/>
      <c r="AD92" s="8"/>
      <c r="AE92" s="8">
        <v>9.8000000000000004E-2</v>
      </c>
      <c r="AF92" s="8">
        <v>0.69499999999999995</v>
      </c>
      <c r="AG92" s="8"/>
      <c r="AH92" s="8"/>
      <c r="AI92" s="8"/>
      <c r="AJ92" s="8"/>
      <c r="AK92" s="12">
        <v>44</v>
      </c>
      <c r="AM92" s="9">
        <f>+AP92/$AP$3</f>
        <v>2.0453347440107658E-6</v>
      </c>
      <c r="AN92" s="10">
        <f>+AN90+AM92</f>
        <v>0.99999694876292344</v>
      </c>
      <c r="AP92" s="5">
        <f>SUM(G92:AJ92)</f>
        <v>0.79299999999999993</v>
      </c>
    </row>
    <row r="93" spans="1:42" x14ac:dyDescent="0.2">
      <c r="A93" s="3" t="s">
        <v>92</v>
      </c>
      <c r="B93" s="3" t="s">
        <v>52</v>
      </c>
      <c r="C93" s="3" t="s">
        <v>17</v>
      </c>
      <c r="D93" s="3" t="s">
        <v>28</v>
      </c>
      <c r="E93" s="38" t="s">
        <v>27</v>
      </c>
      <c r="F93" s="3" t="s">
        <v>9</v>
      </c>
      <c r="G93" s="8"/>
      <c r="H93" s="8"/>
      <c r="I93" s="8"/>
      <c r="J93" s="8"/>
      <c r="K93" s="8"/>
      <c r="L93" s="8"/>
      <c r="M93" s="8"/>
      <c r="N93" s="8"/>
      <c r="O93" s="8"/>
      <c r="P93" s="8"/>
      <c r="Q93" s="8"/>
      <c r="R93" s="8"/>
      <c r="S93" s="8"/>
      <c r="T93" s="8"/>
      <c r="U93" s="8"/>
      <c r="V93" s="8"/>
      <c r="W93" s="8"/>
      <c r="X93" s="8"/>
      <c r="Y93" s="8"/>
      <c r="Z93" s="8"/>
      <c r="AA93" s="8"/>
      <c r="AB93" s="8"/>
      <c r="AC93" s="8"/>
      <c r="AD93" s="8"/>
      <c r="AE93" s="8">
        <v>-1</v>
      </c>
      <c r="AF93" s="8">
        <v>-1</v>
      </c>
      <c r="AG93" s="8"/>
      <c r="AH93" s="8"/>
      <c r="AI93" s="8"/>
      <c r="AJ93" s="8"/>
      <c r="AK93" s="12">
        <v>44</v>
      </c>
    </row>
    <row r="94" spans="1:42" x14ac:dyDescent="0.2">
      <c r="A94" s="3" t="s">
        <v>92</v>
      </c>
      <c r="B94" s="3" t="s">
        <v>52</v>
      </c>
      <c r="C94" s="3" t="s">
        <v>17</v>
      </c>
      <c r="D94" s="3" t="s">
        <v>26</v>
      </c>
      <c r="E94" s="38" t="s">
        <v>27</v>
      </c>
      <c r="F94" s="3" t="s">
        <v>8</v>
      </c>
      <c r="G94" s="8"/>
      <c r="H94" s="8"/>
      <c r="I94" s="8"/>
      <c r="J94" s="8"/>
      <c r="K94" s="8"/>
      <c r="L94" s="8"/>
      <c r="M94" s="8"/>
      <c r="N94" s="8"/>
      <c r="O94" s="8"/>
      <c r="P94" s="8"/>
      <c r="Q94" s="8"/>
      <c r="R94" s="8"/>
      <c r="S94" s="8"/>
      <c r="T94" s="8">
        <v>7.2999999999999995E-2</v>
      </c>
      <c r="U94" s="8">
        <v>1.4999999999999999E-2</v>
      </c>
      <c r="V94" s="8">
        <v>0.33800000000000002</v>
      </c>
      <c r="W94" s="8">
        <v>1.2E-2</v>
      </c>
      <c r="X94" s="8"/>
      <c r="Y94" s="8"/>
      <c r="Z94" s="8"/>
      <c r="AA94" s="8"/>
      <c r="AB94" s="8"/>
      <c r="AC94" s="8">
        <v>6.0000000000000001E-3</v>
      </c>
      <c r="AD94" s="8"/>
      <c r="AE94" s="8">
        <v>8.2000000000000003E-2</v>
      </c>
      <c r="AF94" s="8"/>
      <c r="AG94" s="8">
        <v>1.0999999999999999E-2</v>
      </c>
      <c r="AH94" s="8"/>
      <c r="AI94" s="8"/>
      <c r="AJ94" s="8"/>
      <c r="AK94" s="12">
        <v>45</v>
      </c>
      <c r="AM94" s="9">
        <f>+AP94/$AP$3</f>
        <v>1.3850501356037595E-6</v>
      </c>
      <c r="AN94" s="10">
        <f>+AN92+AM94</f>
        <v>0.99999833381305903</v>
      </c>
      <c r="AP94" s="5">
        <f>SUM(G94:AJ94)</f>
        <v>0.53700000000000003</v>
      </c>
    </row>
    <row r="95" spans="1:42" x14ac:dyDescent="0.2">
      <c r="A95" s="3" t="s">
        <v>92</v>
      </c>
      <c r="B95" s="3" t="s">
        <v>52</v>
      </c>
      <c r="C95" s="3" t="s">
        <v>17</v>
      </c>
      <c r="D95" s="3" t="s">
        <v>26</v>
      </c>
      <c r="E95" s="38" t="s">
        <v>27</v>
      </c>
      <c r="F95" s="3" t="s">
        <v>9</v>
      </c>
      <c r="G95" s="8"/>
      <c r="H95" s="8"/>
      <c r="I95" s="8"/>
      <c r="J95" s="8"/>
      <c r="K95" s="8"/>
      <c r="L95" s="8"/>
      <c r="M95" s="8"/>
      <c r="N95" s="8"/>
      <c r="O95" s="8"/>
      <c r="P95" s="8"/>
      <c r="Q95" s="8"/>
      <c r="R95" s="8"/>
      <c r="S95" s="8"/>
      <c r="T95" s="8" t="s">
        <v>13</v>
      </c>
      <c r="U95" s="8" t="s">
        <v>13</v>
      </c>
      <c r="V95" s="8" t="s">
        <v>13</v>
      </c>
      <c r="W95" s="8">
        <v>-1</v>
      </c>
      <c r="X95" s="8"/>
      <c r="Y95" s="8" t="s">
        <v>13</v>
      </c>
      <c r="Z95" s="8"/>
      <c r="AA95" s="8"/>
      <c r="AB95" s="8"/>
      <c r="AC95" s="8">
        <v>-1</v>
      </c>
      <c r="AD95" s="8"/>
      <c r="AE95" s="8" t="s">
        <v>13</v>
      </c>
      <c r="AF95" s="8"/>
      <c r="AG95" s="8" t="s">
        <v>13</v>
      </c>
      <c r="AH95" s="8"/>
      <c r="AI95" s="8"/>
      <c r="AJ95" s="8"/>
      <c r="AK95" s="12">
        <v>45</v>
      </c>
    </row>
    <row r="96" spans="1:42" x14ac:dyDescent="0.2">
      <c r="A96" s="3" t="s">
        <v>92</v>
      </c>
      <c r="B96" s="3" t="s">
        <v>52</v>
      </c>
      <c r="C96" s="3" t="s">
        <v>17</v>
      </c>
      <c r="D96" s="3" t="s">
        <v>26</v>
      </c>
      <c r="E96" s="38" t="s">
        <v>22</v>
      </c>
      <c r="F96" s="3" t="s">
        <v>8</v>
      </c>
      <c r="G96" s="8"/>
      <c r="H96" s="8"/>
      <c r="I96" s="8"/>
      <c r="J96" s="8"/>
      <c r="K96" s="8"/>
      <c r="L96" s="8"/>
      <c r="M96" s="8"/>
      <c r="N96" s="8"/>
      <c r="O96" s="8"/>
      <c r="P96" s="8"/>
      <c r="Q96" s="8"/>
      <c r="R96" s="8"/>
      <c r="S96" s="8">
        <v>0.04</v>
      </c>
      <c r="T96" s="8">
        <v>2.5000000000000001E-2</v>
      </c>
      <c r="U96" s="8">
        <v>0.14099999999999999</v>
      </c>
      <c r="V96" s="8">
        <v>2E-3</v>
      </c>
      <c r="W96" s="8"/>
      <c r="X96" s="8"/>
      <c r="Y96" s="8"/>
      <c r="Z96" s="8"/>
      <c r="AA96" s="8"/>
      <c r="AB96" s="8"/>
      <c r="AC96" s="8"/>
      <c r="AD96" s="8">
        <v>6.0000000000000001E-3</v>
      </c>
      <c r="AE96" s="8"/>
      <c r="AF96" s="8"/>
      <c r="AG96" s="8">
        <v>8.2000000000000003E-2</v>
      </c>
      <c r="AH96" s="8"/>
      <c r="AI96" s="8"/>
      <c r="AJ96" s="8"/>
      <c r="AK96" s="12">
        <v>46</v>
      </c>
      <c r="AM96" s="9">
        <f>+AP96/$AP$3</f>
        <v>7.6345407847060107E-7</v>
      </c>
      <c r="AN96" s="10">
        <f>+AN94+AM96</f>
        <v>0.99999909726713754</v>
      </c>
      <c r="AP96" s="5">
        <f>SUM(G96:AJ96)</f>
        <v>0.29599999999999999</v>
      </c>
    </row>
    <row r="97" spans="1:42" x14ac:dyDescent="0.2">
      <c r="A97" s="3" t="s">
        <v>92</v>
      </c>
      <c r="B97" s="3" t="s">
        <v>52</v>
      </c>
      <c r="C97" s="3" t="s">
        <v>17</v>
      </c>
      <c r="D97" s="3" t="s">
        <v>26</v>
      </c>
      <c r="E97" s="38" t="s">
        <v>22</v>
      </c>
      <c r="F97" s="3" t="s">
        <v>9</v>
      </c>
      <c r="G97" s="8"/>
      <c r="H97" s="8"/>
      <c r="I97" s="8"/>
      <c r="J97" s="8"/>
      <c r="K97" s="8"/>
      <c r="L97" s="8"/>
      <c r="M97" s="8"/>
      <c r="N97" s="8"/>
      <c r="O97" s="8"/>
      <c r="P97" s="8"/>
      <c r="Q97" s="8"/>
      <c r="R97" s="8"/>
      <c r="S97" s="8">
        <v>-1</v>
      </c>
      <c r="T97" s="8" t="s">
        <v>13</v>
      </c>
      <c r="U97" s="8" t="s">
        <v>13</v>
      </c>
      <c r="V97" s="8" t="s">
        <v>13</v>
      </c>
      <c r="W97" s="8"/>
      <c r="X97" s="8"/>
      <c r="Y97" s="8"/>
      <c r="Z97" s="8"/>
      <c r="AA97" s="8"/>
      <c r="AB97" s="8"/>
      <c r="AC97" s="8"/>
      <c r="AD97" s="8">
        <v>-1</v>
      </c>
      <c r="AE97" s="8"/>
      <c r="AF97" s="8"/>
      <c r="AG97" s="8" t="s">
        <v>13</v>
      </c>
      <c r="AH97" s="8"/>
      <c r="AI97" s="8"/>
      <c r="AJ97" s="8"/>
      <c r="AK97" s="12">
        <v>46</v>
      </c>
    </row>
    <row r="98" spans="1:42" x14ac:dyDescent="0.2">
      <c r="A98" s="3" t="s">
        <v>92</v>
      </c>
      <c r="B98" s="3" t="s">
        <v>52</v>
      </c>
      <c r="C98" s="3" t="s">
        <v>17</v>
      </c>
      <c r="D98" s="3" t="s">
        <v>26</v>
      </c>
      <c r="E98" s="38" t="s">
        <v>25</v>
      </c>
      <c r="F98" s="3" t="s">
        <v>8</v>
      </c>
      <c r="G98" s="8"/>
      <c r="H98" s="8"/>
      <c r="I98" s="8"/>
      <c r="J98" s="8"/>
      <c r="K98" s="8"/>
      <c r="L98" s="8"/>
      <c r="M98" s="8"/>
      <c r="N98" s="8"/>
      <c r="O98" s="8"/>
      <c r="P98" s="8"/>
      <c r="Q98" s="8"/>
      <c r="R98" s="8"/>
      <c r="S98" s="8"/>
      <c r="T98" s="8"/>
      <c r="U98" s="8"/>
      <c r="V98" s="8"/>
      <c r="W98" s="8"/>
      <c r="X98" s="8"/>
      <c r="Y98" s="8"/>
      <c r="Z98" s="8"/>
      <c r="AA98" s="8"/>
      <c r="AB98" s="8">
        <v>5.5E-2</v>
      </c>
      <c r="AC98" s="8"/>
      <c r="AD98" s="8"/>
      <c r="AE98" s="8"/>
      <c r="AF98" s="8"/>
      <c r="AG98" s="8">
        <v>2.4E-2</v>
      </c>
      <c r="AH98" s="8">
        <v>0.19500000000000001</v>
      </c>
      <c r="AI98" s="8"/>
      <c r="AJ98" s="8"/>
      <c r="AK98" s="12">
        <v>47</v>
      </c>
      <c r="AM98" s="9">
        <f>+AP98/$AP$3</f>
        <v>7.0671086993562411E-7</v>
      </c>
      <c r="AN98" s="10">
        <f>+AN96+AM98</f>
        <v>0.99999980397800747</v>
      </c>
      <c r="AP98" s="5">
        <f>SUM(G98:AJ98)</f>
        <v>0.27400000000000002</v>
      </c>
    </row>
    <row r="99" spans="1:42" x14ac:dyDescent="0.2">
      <c r="A99" s="3" t="s">
        <v>92</v>
      </c>
      <c r="B99" s="3" t="s">
        <v>52</v>
      </c>
      <c r="C99" s="3" t="s">
        <v>17</v>
      </c>
      <c r="D99" s="3" t="s">
        <v>26</v>
      </c>
      <c r="E99" s="38" t="s">
        <v>25</v>
      </c>
      <c r="F99" s="3" t="s">
        <v>9</v>
      </c>
      <c r="G99" s="8"/>
      <c r="H99" s="8"/>
      <c r="I99" s="8"/>
      <c r="J99" s="8"/>
      <c r="K99" s="8"/>
      <c r="L99" s="8"/>
      <c r="M99" s="8"/>
      <c r="N99" s="8"/>
      <c r="O99" s="8"/>
      <c r="P99" s="8"/>
      <c r="Q99" s="8"/>
      <c r="R99" s="8"/>
      <c r="S99" s="8"/>
      <c r="T99" s="8"/>
      <c r="U99" s="8"/>
      <c r="V99" s="8"/>
      <c r="W99" s="8"/>
      <c r="X99" s="8"/>
      <c r="Y99" s="8"/>
      <c r="Z99" s="8"/>
      <c r="AA99" s="8"/>
      <c r="AB99" s="8">
        <v>-1</v>
      </c>
      <c r="AC99" s="8"/>
      <c r="AD99" s="8"/>
      <c r="AE99" s="8"/>
      <c r="AF99" s="8"/>
      <c r="AG99" s="8" t="s">
        <v>13</v>
      </c>
      <c r="AH99" s="8" t="s">
        <v>13</v>
      </c>
      <c r="AI99" s="8"/>
      <c r="AJ99" s="8"/>
      <c r="AK99" s="12">
        <v>47</v>
      </c>
    </row>
    <row r="100" spans="1:42" x14ac:dyDescent="0.2">
      <c r="A100" s="3" t="s">
        <v>92</v>
      </c>
      <c r="B100" s="3" t="s">
        <v>52</v>
      </c>
      <c r="C100" s="3" t="s">
        <v>7</v>
      </c>
      <c r="D100" s="3" t="s">
        <v>23</v>
      </c>
      <c r="E100" s="38" t="s">
        <v>15</v>
      </c>
      <c r="F100" s="3" t="s">
        <v>8</v>
      </c>
      <c r="G100" s="8"/>
      <c r="H100" s="8"/>
      <c r="I100" s="8"/>
      <c r="J100" s="8"/>
      <c r="K100" s="8"/>
      <c r="L100" s="8"/>
      <c r="M100" s="8"/>
      <c r="N100" s="8"/>
      <c r="O100" s="8"/>
      <c r="P100" s="8"/>
      <c r="Q100" s="8"/>
      <c r="R100" s="8"/>
      <c r="S100" s="8">
        <v>2.7E-2</v>
      </c>
      <c r="T100" s="8">
        <v>2.7E-2</v>
      </c>
      <c r="U100" s="8"/>
      <c r="V100" s="8"/>
      <c r="W100" s="8"/>
      <c r="X100" s="8"/>
      <c r="Y100" s="8"/>
      <c r="Z100" s="8"/>
      <c r="AA100" s="8"/>
      <c r="AB100" s="8"/>
      <c r="AC100" s="8"/>
      <c r="AD100" s="8"/>
      <c r="AE100" s="8"/>
      <c r="AF100" s="8"/>
      <c r="AG100" s="8"/>
      <c r="AH100" s="8"/>
      <c r="AI100" s="8"/>
      <c r="AJ100" s="8"/>
      <c r="AK100" s="12">
        <v>48</v>
      </c>
      <c r="AM100" s="9">
        <f>+AP100/$AP$3</f>
        <v>1.392787845858529E-7</v>
      </c>
      <c r="AN100" s="10">
        <f>+AN98+AM100</f>
        <v>0.99999994325679209</v>
      </c>
      <c r="AP100" s="5">
        <f>SUM(G100:AJ100)</f>
        <v>5.3999999999999999E-2</v>
      </c>
    </row>
    <row r="101" spans="1:42" x14ac:dyDescent="0.2">
      <c r="A101" s="3" t="s">
        <v>92</v>
      </c>
      <c r="B101" s="3" t="s">
        <v>52</v>
      </c>
      <c r="C101" s="3" t="s">
        <v>7</v>
      </c>
      <c r="D101" s="3" t="s">
        <v>23</v>
      </c>
      <c r="E101" s="38" t="s">
        <v>15</v>
      </c>
      <c r="F101" s="3" t="s">
        <v>9</v>
      </c>
      <c r="G101" s="8"/>
      <c r="H101" s="8"/>
      <c r="I101" s="8"/>
      <c r="J101" s="8"/>
      <c r="K101" s="8"/>
      <c r="L101" s="8"/>
      <c r="M101" s="8"/>
      <c r="N101" s="8"/>
      <c r="O101" s="8"/>
      <c r="P101" s="8"/>
      <c r="Q101" s="8"/>
      <c r="R101" s="8"/>
      <c r="S101" s="8">
        <v>-1</v>
      </c>
      <c r="T101" s="8">
        <v>-1</v>
      </c>
      <c r="U101" s="8"/>
      <c r="V101" s="8"/>
      <c r="W101" s="8"/>
      <c r="X101" s="8"/>
      <c r="Y101" s="8"/>
      <c r="Z101" s="8"/>
      <c r="AA101" s="8"/>
      <c r="AB101" s="8"/>
      <c r="AC101" s="8"/>
      <c r="AD101" s="8"/>
      <c r="AE101" s="8"/>
      <c r="AF101" s="8"/>
      <c r="AG101" s="8"/>
      <c r="AH101" s="8"/>
      <c r="AI101" s="8"/>
      <c r="AJ101" s="8"/>
      <c r="AK101" s="12">
        <v>48</v>
      </c>
    </row>
    <row r="102" spans="1:42" x14ac:dyDescent="0.2">
      <c r="A102" s="3" t="s">
        <v>92</v>
      </c>
      <c r="B102" s="3" t="s">
        <v>52</v>
      </c>
      <c r="C102" s="3" t="s">
        <v>7</v>
      </c>
      <c r="D102" s="3" t="s">
        <v>141</v>
      </c>
      <c r="E102" s="38" t="s">
        <v>15</v>
      </c>
      <c r="F102" s="3" t="s">
        <v>8</v>
      </c>
      <c r="G102" s="8"/>
      <c r="H102" s="8"/>
      <c r="I102" s="8"/>
      <c r="J102" s="8"/>
      <c r="K102" s="8"/>
      <c r="L102" s="8"/>
      <c r="M102" s="8"/>
      <c r="N102" s="8"/>
      <c r="O102" s="8"/>
      <c r="P102" s="8"/>
      <c r="Q102" s="8"/>
      <c r="R102" s="8"/>
      <c r="S102" s="8"/>
      <c r="T102" s="8"/>
      <c r="U102" s="8"/>
      <c r="V102" s="8"/>
      <c r="W102" s="8"/>
      <c r="X102" s="8"/>
      <c r="Y102" s="8"/>
      <c r="Z102" s="8"/>
      <c r="AA102" s="8"/>
      <c r="AB102" s="8"/>
      <c r="AC102" s="8">
        <v>1.4E-2</v>
      </c>
      <c r="AD102" s="8"/>
      <c r="AE102" s="8"/>
      <c r="AF102" s="8"/>
      <c r="AG102" s="8"/>
      <c r="AH102" s="8"/>
      <c r="AI102" s="8"/>
      <c r="AJ102" s="8"/>
      <c r="AK102" s="12">
        <v>49</v>
      </c>
      <c r="AM102" s="9">
        <f>+AP102/$AP$3</f>
        <v>3.6109314522258165E-8</v>
      </c>
      <c r="AN102" s="10">
        <f>+AN100+AM102</f>
        <v>0.99999997936610663</v>
      </c>
      <c r="AP102" s="5">
        <f>SUM(G102:AJ102)</f>
        <v>1.4E-2</v>
      </c>
    </row>
    <row r="103" spans="1:42" x14ac:dyDescent="0.2">
      <c r="A103" s="3" t="s">
        <v>92</v>
      </c>
      <c r="B103" s="3" t="s">
        <v>52</v>
      </c>
      <c r="C103" s="3" t="s">
        <v>7</v>
      </c>
      <c r="D103" s="3" t="s">
        <v>141</v>
      </c>
      <c r="E103" s="38" t="s">
        <v>15</v>
      </c>
      <c r="F103" s="3" t="s">
        <v>9</v>
      </c>
      <c r="G103" s="8"/>
      <c r="H103" s="8"/>
      <c r="I103" s="8"/>
      <c r="J103" s="8"/>
      <c r="K103" s="8"/>
      <c r="L103" s="8"/>
      <c r="M103" s="8"/>
      <c r="N103" s="8"/>
      <c r="O103" s="8"/>
      <c r="P103" s="8"/>
      <c r="Q103" s="8"/>
      <c r="R103" s="8"/>
      <c r="S103" s="8"/>
      <c r="T103" s="8"/>
      <c r="U103" s="8"/>
      <c r="V103" s="8"/>
      <c r="W103" s="8"/>
      <c r="X103" s="8"/>
      <c r="Y103" s="8"/>
      <c r="Z103" s="8"/>
      <c r="AA103" s="8"/>
      <c r="AB103" s="8"/>
      <c r="AC103" s="8">
        <v>-1</v>
      </c>
      <c r="AD103" s="8"/>
      <c r="AE103" s="8"/>
      <c r="AF103" s="8"/>
      <c r="AG103" s="8"/>
      <c r="AH103" s="8"/>
      <c r="AI103" s="8"/>
      <c r="AJ103" s="8"/>
      <c r="AK103" s="12">
        <v>49</v>
      </c>
    </row>
    <row r="104" spans="1:42" x14ac:dyDescent="0.2">
      <c r="A104" s="3" t="s">
        <v>92</v>
      </c>
      <c r="B104" s="3" t="s">
        <v>52</v>
      </c>
      <c r="C104" s="3" t="s">
        <v>17</v>
      </c>
      <c r="D104" s="3" t="s">
        <v>26</v>
      </c>
      <c r="E104" s="38" t="s">
        <v>31</v>
      </c>
      <c r="F104" s="3" t="s">
        <v>8</v>
      </c>
      <c r="G104" s="8"/>
      <c r="H104" s="8"/>
      <c r="I104" s="8"/>
      <c r="J104" s="8"/>
      <c r="K104" s="8"/>
      <c r="L104" s="8"/>
      <c r="M104" s="8"/>
      <c r="N104" s="8"/>
      <c r="O104" s="8"/>
      <c r="P104" s="8"/>
      <c r="Q104" s="8"/>
      <c r="R104" s="8"/>
      <c r="S104" s="8"/>
      <c r="T104" s="8">
        <v>8.0000000000000002E-3</v>
      </c>
      <c r="U104" s="8"/>
      <c r="V104" s="8"/>
      <c r="W104" s="8"/>
      <c r="X104" s="8"/>
      <c r="Y104" s="8"/>
      <c r="Z104" s="8"/>
      <c r="AA104" s="8"/>
      <c r="AB104" s="8"/>
      <c r="AC104" s="8"/>
      <c r="AD104" s="8"/>
      <c r="AE104" s="8"/>
      <c r="AF104" s="8"/>
      <c r="AG104" s="8"/>
      <c r="AH104" s="8"/>
      <c r="AI104" s="8"/>
      <c r="AJ104" s="8"/>
      <c r="AK104" s="12">
        <v>50</v>
      </c>
      <c r="AM104" s="9">
        <f>+AP104/$AP$3</f>
        <v>2.0633894012718951E-8</v>
      </c>
      <c r="AN104" s="10">
        <f>+AN102+AM104</f>
        <v>1.0000000000000007</v>
      </c>
      <c r="AP104" s="5">
        <f>SUM(G104:AJ104)</f>
        <v>8.0000000000000002E-3</v>
      </c>
    </row>
    <row r="105" spans="1:42" x14ac:dyDescent="0.2">
      <c r="A105" s="3" t="s">
        <v>92</v>
      </c>
      <c r="B105" s="3" t="s">
        <v>52</v>
      </c>
      <c r="C105" s="3" t="s">
        <v>17</v>
      </c>
      <c r="D105" s="3" t="s">
        <v>26</v>
      </c>
      <c r="E105" s="38" t="s">
        <v>31</v>
      </c>
      <c r="F105" s="3" t="s">
        <v>9</v>
      </c>
      <c r="G105" s="8"/>
      <c r="H105" s="8"/>
      <c r="I105" s="8"/>
      <c r="J105" s="8"/>
      <c r="K105" s="8"/>
      <c r="L105" s="8"/>
      <c r="M105" s="8"/>
      <c r="N105" s="8"/>
      <c r="O105" s="8"/>
      <c r="P105" s="8"/>
      <c r="Q105" s="8"/>
      <c r="R105" s="8"/>
      <c r="S105" s="8"/>
      <c r="T105" s="8" t="s">
        <v>13</v>
      </c>
      <c r="U105" s="8"/>
      <c r="V105" s="8"/>
      <c r="W105" s="8"/>
      <c r="X105" s="8"/>
      <c r="Y105" s="8"/>
      <c r="Z105" s="8"/>
      <c r="AA105" s="8"/>
      <c r="AB105" s="8"/>
      <c r="AC105" s="8"/>
      <c r="AD105" s="8"/>
      <c r="AE105" s="8"/>
      <c r="AF105" s="8"/>
      <c r="AG105" s="8"/>
      <c r="AH105" s="8"/>
      <c r="AI105" s="8"/>
      <c r="AJ105" s="8"/>
      <c r="AK105" s="12">
        <v>50</v>
      </c>
    </row>
  </sheetData>
  <mergeCells count="2">
    <mergeCell ref="E3:F3"/>
    <mergeCell ref="A1:L1"/>
  </mergeCells>
  <conditionalFormatting sqref="E6:E1000">
    <cfRule type="cellIs" dxfId="115" priority="43" operator="equal">
      <formula>"UN"</formula>
    </cfRule>
  </conditionalFormatting>
  <conditionalFormatting sqref="G6:AJ105">
    <cfRule type="cellIs" dxfId="114" priority="1" operator="equal">
      <formula>-1</formula>
    </cfRule>
    <cfRule type="cellIs" dxfId="113" priority="2" operator="equal">
      <formula>"a"</formula>
    </cfRule>
    <cfRule type="cellIs" dxfId="112" priority="3" operator="equal">
      <formula>"b"</formula>
    </cfRule>
    <cfRule type="cellIs" dxfId="111" priority="4" operator="equal">
      <formula>"c"</formula>
    </cfRule>
    <cfRule type="cellIs" dxfId="110" priority="5" operator="equal">
      <formula>"bc"</formula>
    </cfRule>
    <cfRule type="cellIs" dxfId="109" priority="6" operator="equal">
      <formula>"ab"</formula>
    </cfRule>
    <cfRule type="cellIs" dxfId="108" priority="7" operator="equal">
      <formula>"ac"</formula>
    </cfRule>
    <cfRule type="cellIs" dxfId="107" priority="8" operator="equal">
      <formula>"abc"</formula>
    </cfRule>
  </conditionalFormatting>
  <conditionalFormatting sqref="AK6:AK89">
    <cfRule type="cellIs" dxfId="106" priority="102" operator="equal">
      <formula>-1</formula>
    </cfRule>
    <cfRule type="cellIs" dxfId="105" priority="103" operator="equal">
      <formula>"a"</formula>
    </cfRule>
    <cfRule type="cellIs" dxfId="104" priority="104" operator="equal">
      <formula>"b"</formula>
    </cfRule>
    <cfRule type="cellIs" dxfId="103" priority="105" operator="equal">
      <formula>"c"</formula>
    </cfRule>
    <cfRule type="cellIs" dxfId="102" priority="106" operator="equal">
      <formula>"bc"</formula>
    </cfRule>
    <cfRule type="cellIs" dxfId="101" priority="107" operator="equal">
      <formula>"ab"</formula>
    </cfRule>
    <cfRule type="cellIs" dxfId="100" priority="108" operator="equal">
      <formula>"ac"</formula>
    </cfRule>
    <cfRule type="cellIs" dxfId="99" priority="109" operator="equal">
      <formula>"abc"</formula>
    </cfRule>
  </conditionalFormatting>
  <conditionalFormatting sqref="AM6:AM900">
    <cfRule type="colorScale" priority="1531">
      <colorScale>
        <cfvo type="min"/>
        <cfvo type="percentile" val="50"/>
        <cfvo type="max"/>
        <color rgb="FFF8696B"/>
        <color rgb="FFFFEB84"/>
        <color rgb="FF63BE7B"/>
      </colorScale>
    </cfRule>
  </conditionalFormatting>
  <conditionalFormatting sqref="AM9">
    <cfRule type="colorScale" priority="123">
      <colorScale>
        <cfvo type="min"/>
        <cfvo type="percentile" val="50"/>
        <cfvo type="max"/>
        <color rgb="FFF8696B"/>
        <color rgb="FFFFEB84"/>
        <color rgb="FF63BE7B"/>
      </colorScale>
    </cfRule>
  </conditionalFormatting>
  <conditionalFormatting sqref="AN6:AN900">
    <cfRule type="colorScale" priority="1569">
      <colorScale>
        <cfvo type="min"/>
        <cfvo type="percentile" val="50"/>
        <cfvo type="num" val="0.97499999999999998"/>
        <color rgb="FF63BE7B"/>
        <color rgb="FFFCFCFF"/>
        <color rgb="FFF8696B"/>
      </colorScale>
    </cfRule>
  </conditionalFormatting>
  <conditionalFormatting sqref="AN7 AN9">
    <cfRule type="colorScale" priority="124">
      <colorScale>
        <cfvo type="min"/>
        <cfvo type="percentile" val="50"/>
        <cfvo type="num" val="0.97499999999999998"/>
        <color rgb="FF63BE7B"/>
        <color rgb="FFFCFCFF"/>
        <color rgb="FFF8696B"/>
      </colorScale>
    </cfRule>
  </conditionalFormatting>
  <conditionalFormatting sqref="AN9">
    <cfRule type="colorScale" priority="122">
      <colorScale>
        <cfvo type="min"/>
        <cfvo type="percentile" val="50"/>
        <cfvo type="num" val="0.97499999999999998"/>
        <color rgb="FF63BE7B"/>
        <color rgb="FFFCFCFF"/>
        <color rgb="FFF8696B"/>
      </colorScale>
    </cfRule>
  </conditionalFormatting>
  <conditionalFormatting sqref="AP2">
    <cfRule type="cellIs" dxfId="98" priority="111" operator="equal">
      <formula>"Check functions"</formula>
    </cfRule>
  </conditionalFormatting>
  <pageMargins left="0.7" right="0.7" top="0.75" bottom="0.75" header="0.3" footer="0.3"/>
  <pageSetup paperSize="9" scale="36" orientation="portrait" r:id="rId1"/>
  <colBreaks count="1" manualBreakCount="1">
    <brk id="40"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P253"/>
  <sheetViews>
    <sheetView showGridLines="0" view="pageBreakPreview" zoomScaleNormal="100" zoomScaleSheetLayoutView="100" workbookViewId="0">
      <selection activeCell="AR21" sqref="AR21"/>
    </sheetView>
  </sheetViews>
  <sheetFormatPr defaultColWidth="9.140625" defaultRowHeight="11.25" x14ac:dyDescent="0.2"/>
  <cols>
    <col min="1" max="1" width="6.140625" style="3" bestFit="1" customWidth="1"/>
    <col min="2" max="2" width="4.85546875" style="3" bestFit="1" customWidth="1"/>
    <col min="3" max="3" width="5.28515625" style="3" bestFit="1" customWidth="1"/>
    <col min="4" max="4" width="19.42578125" style="3" bestFit="1" customWidth="1"/>
    <col min="5" max="5" width="6.7109375" style="38" bestFit="1" customWidth="1"/>
    <col min="6" max="6" width="4.140625" style="3" bestFit="1" customWidth="1"/>
    <col min="7" max="36" width="5.7109375" style="3" customWidth="1"/>
    <col min="37" max="37" width="5" style="12" customWidth="1"/>
    <col min="38" max="38" width="1.7109375" style="3" customWidth="1"/>
    <col min="39" max="39" width="3.85546875" style="4" bestFit="1" customWidth="1"/>
    <col min="40" max="40" width="5" style="4" bestFit="1" customWidth="1"/>
    <col min="41" max="41" width="3" style="3" customWidth="1"/>
    <col min="42" max="42" width="8.140625" style="3" bestFit="1" customWidth="1"/>
    <col min="43" max="16384" width="9.140625" style="3"/>
  </cols>
  <sheetData>
    <row r="1" spans="1:42" x14ac:dyDescent="0.2">
      <c r="A1" s="54" t="str">
        <f>+'catSMT-app'!L18</f>
        <v>Table A5-m SCRS catalogue: LTA[AT] (Euthynnus alletteratus)</v>
      </c>
      <c r="B1" s="54"/>
      <c r="C1" s="54"/>
      <c r="D1" s="54"/>
      <c r="E1" s="54"/>
      <c r="F1" s="54"/>
      <c r="G1" s="54"/>
      <c r="H1" s="54"/>
      <c r="I1" s="54"/>
      <c r="J1" s="54"/>
      <c r="K1" s="54"/>
      <c r="L1" s="54"/>
    </row>
    <row r="2" spans="1:42" x14ac:dyDescent="0.2">
      <c r="AP2" s="3" t="str">
        <f>IF((SUM(G3:AJ3)=AP3),"Ok","Check functions")</f>
        <v>Ok</v>
      </c>
    </row>
    <row r="3" spans="1:42" x14ac:dyDescent="0.2">
      <c r="E3" s="50" t="s">
        <v>36</v>
      </c>
      <c r="F3" s="51"/>
      <c r="G3" s="6">
        <f>SUMIF(G6:G253,"&gt;0")</f>
        <v>11872.023000000001</v>
      </c>
      <c r="H3" s="6">
        <f>SUMIF(H6:H253,"&gt;0")</f>
        <v>13202.321</v>
      </c>
      <c r="I3" s="6">
        <f>SUMIF(I6:I253,"&gt;0")</f>
        <v>10381.388000000001</v>
      </c>
      <c r="J3" s="6">
        <f>SUMIF(J6:J253,"&gt;0")</f>
        <v>9453.0700000000015</v>
      </c>
      <c r="K3" s="6">
        <f>SUMIF(K6:K253,"&gt;0")</f>
        <v>12803.963000000002</v>
      </c>
      <c r="L3" s="6">
        <f>SUMIF(L6:L253,"&gt;0")</f>
        <v>12804.467000000001</v>
      </c>
      <c r="M3" s="6">
        <f>SUMIF(M6:M253,"&gt;0")</f>
        <v>9406.7349999999969</v>
      </c>
      <c r="N3" s="6">
        <f>SUMIF(N6:N253,"&gt;0")</f>
        <v>11829.586000000001</v>
      </c>
      <c r="O3" s="6">
        <f>SUMIF(O6:O253,"&gt;0")</f>
        <v>13954.814</v>
      </c>
      <c r="P3" s="6">
        <f>SUMIF(P6:P253,"&gt;0")</f>
        <v>14079.962</v>
      </c>
      <c r="Q3" s="6">
        <f>SUMIF(Q6:Q253,"&gt;0")</f>
        <v>16326.557999999997</v>
      </c>
      <c r="R3" s="6">
        <f>SUMIF(R6:R253,"&gt;0")</f>
        <v>14918.398000000003</v>
      </c>
      <c r="S3" s="6">
        <f>SUMIF(S6:S253,"&gt;0")</f>
        <v>10873.431000000002</v>
      </c>
      <c r="T3" s="6">
        <f>SUMIF(T6:T253,"&gt;0")</f>
        <v>8319.9269999999979</v>
      </c>
      <c r="U3" s="6">
        <f>SUMIF(U6:U253,"&gt;0")</f>
        <v>16472.472999999991</v>
      </c>
      <c r="V3" s="6">
        <f>SUMIF(V6:V253,"&gt;0")</f>
        <v>11954.156999999999</v>
      </c>
      <c r="W3" s="6">
        <f>SUMIF(W6:W253,"&gt;0")</f>
        <v>14169.768999999998</v>
      </c>
      <c r="X3" s="6">
        <f>SUMIF(X6:X253,"&gt;0")</f>
        <v>20910.290000000005</v>
      </c>
      <c r="Y3" s="6">
        <f>SUMIF(Y6:Y253,"&gt;0")</f>
        <v>21679.453999999998</v>
      </c>
      <c r="Z3" s="6">
        <f>SUMIF(Z6:Z253,"&gt;0")</f>
        <v>16679.123999999996</v>
      </c>
      <c r="AA3" s="6">
        <f>SUMIF(AA6:AA253,"&gt;0")</f>
        <v>17010.500000000007</v>
      </c>
      <c r="AB3" s="6">
        <f>SUMIF(AB6:AB253,"&gt;0")</f>
        <v>10618.811000000002</v>
      </c>
      <c r="AC3" s="6">
        <f>SUMIF(AC6:AC253,"&gt;0")</f>
        <v>17456.080999999998</v>
      </c>
      <c r="AD3" s="6">
        <f>SUMIF(AD6:AD253,"&gt;0")</f>
        <v>19097.328000000001</v>
      </c>
      <c r="AE3" s="6">
        <f>SUMIF(AE6:AE253,"&gt;0")</f>
        <v>14337.993000000009</v>
      </c>
      <c r="AF3" s="6">
        <f>SUMIF(AF6:AF253,"&gt;0")</f>
        <v>19133.825999999997</v>
      </c>
      <c r="AG3" s="6">
        <f>SUMIF(AG6:AG253,"&gt;0")</f>
        <v>15792.812999999996</v>
      </c>
      <c r="AH3" s="6">
        <f>SUMIF(AH6:AH253,"&gt;0")</f>
        <v>14994.075999999999</v>
      </c>
      <c r="AI3" s="6">
        <f>SUMIF(AI6:AI253,"&gt;0")</f>
        <v>13390.219999999998</v>
      </c>
      <c r="AJ3" s="44">
        <f>SUMIF(AJ6:AJ253,"&gt;0")</f>
        <v>17730.732000000007</v>
      </c>
      <c r="AP3" s="5">
        <f>SUM(AP6:AP253)</f>
        <v>431654.28999999963</v>
      </c>
    </row>
    <row r="4" spans="1:42" x14ac:dyDescent="0.2">
      <c r="A4" s="43" t="s">
        <v>168</v>
      </c>
      <c r="B4" s="45">
        <v>4.0426500000000001</v>
      </c>
    </row>
    <row r="5" spans="1:42" ht="12" x14ac:dyDescent="0.2">
      <c r="A5" s="40" t="s">
        <v>0</v>
      </c>
      <c r="B5" s="40" t="s">
        <v>1</v>
      </c>
      <c r="C5" s="41" t="s">
        <v>2</v>
      </c>
      <c r="D5" s="41" t="s">
        <v>3</v>
      </c>
      <c r="E5" s="41" t="s">
        <v>4</v>
      </c>
      <c r="F5" s="41" t="s">
        <v>5</v>
      </c>
      <c r="G5" s="42">
        <v>1993</v>
      </c>
      <c r="H5" s="42">
        <v>1994</v>
      </c>
      <c r="I5" s="42">
        <v>1995</v>
      </c>
      <c r="J5" s="42">
        <v>1996</v>
      </c>
      <c r="K5" s="42">
        <v>1997</v>
      </c>
      <c r="L5" s="42">
        <v>1998</v>
      </c>
      <c r="M5" s="42">
        <v>1999</v>
      </c>
      <c r="N5" s="42">
        <v>2000</v>
      </c>
      <c r="O5" s="42">
        <v>2001</v>
      </c>
      <c r="P5" s="42">
        <v>2002</v>
      </c>
      <c r="Q5" s="42">
        <v>2003</v>
      </c>
      <c r="R5" s="42">
        <v>2004</v>
      </c>
      <c r="S5" s="42">
        <v>2005</v>
      </c>
      <c r="T5" s="42">
        <v>2006</v>
      </c>
      <c r="U5" s="42">
        <v>2007</v>
      </c>
      <c r="V5" s="42">
        <v>2008</v>
      </c>
      <c r="W5" s="42">
        <v>2009</v>
      </c>
      <c r="X5" s="42">
        <v>2010</v>
      </c>
      <c r="Y5" s="42">
        <v>2011</v>
      </c>
      <c r="Z5" s="42">
        <v>2012</v>
      </c>
      <c r="AA5" s="42">
        <v>2013</v>
      </c>
      <c r="AB5" s="42">
        <v>2014</v>
      </c>
      <c r="AC5" s="42">
        <v>2015</v>
      </c>
      <c r="AD5" s="42">
        <v>2016</v>
      </c>
      <c r="AE5" s="42">
        <v>2017</v>
      </c>
      <c r="AF5" s="42">
        <v>2018</v>
      </c>
      <c r="AG5" s="42">
        <v>2019</v>
      </c>
      <c r="AH5" s="42">
        <v>2020</v>
      </c>
      <c r="AI5" s="42">
        <v>2021</v>
      </c>
      <c r="AJ5" s="42">
        <v>2022</v>
      </c>
      <c r="AK5" s="13" t="s">
        <v>6</v>
      </c>
      <c r="AM5" s="7" t="s">
        <v>39</v>
      </c>
      <c r="AN5" s="7" t="s">
        <v>40</v>
      </c>
      <c r="AP5" s="3" t="str">
        <f>_xlfn.CONCAT("Σ(", G5, "-", RIGHT(AJ5,2), ")")</f>
        <v>Σ(1993-22)</v>
      </c>
    </row>
    <row r="6" spans="1:42" x14ac:dyDescent="0.2">
      <c r="A6" s="3" t="s">
        <v>96</v>
      </c>
      <c r="B6" s="3" t="s">
        <v>52</v>
      </c>
      <c r="C6" s="3" t="s">
        <v>7</v>
      </c>
      <c r="D6" s="3" t="s">
        <v>53</v>
      </c>
      <c r="E6" s="38" t="s">
        <v>31</v>
      </c>
      <c r="F6" s="3" t="s">
        <v>8</v>
      </c>
      <c r="G6" s="5">
        <v>2902.53</v>
      </c>
      <c r="H6" s="5">
        <v>2912.16</v>
      </c>
      <c r="I6" s="5">
        <v>2576.85</v>
      </c>
      <c r="J6" s="5">
        <v>1095.76</v>
      </c>
      <c r="K6" s="5">
        <v>1572.41</v>
      </c>
      <c r="L6" s="5">
        <v>2146.15</v>
      </c>
      <c r="M6" s="5">
        <v>414.38</v>
      </c>
      <c r="N6" s="5">
        <v>2718.28</v>
      </c>
      <c r="O6" s="5">
        <v>4404.93</v>
      </c>
      <c r="P6" s="5">
        <v>1752.43</v>
      </c>
      <c r="Q6" s="5">
        <v>3287.06</v>
      </c>
      <c r="R6" s="5">
        <v>2167.9</v>
      </c>
      <c r="S6" s="5">
        <v>1401.33</v>
      </c>
      <c r="T6" s="5">
        <v>1359.92</v>
      </c>
      <c r="U6" s="5">
        <v>1240.43</v>
      </c>
      <c r="V6" s="5">
        <v>2394.83</v>
      </c>
      <c r="W6" s="5">
        <v>4666.6099999999997</v>
      </c>
      <c r="X6" s="5">
        <v>5243.57</v>
      </c>
      <c r="Y6" s="5">
        <v>3574.62</v>
      </c>
      <c r="Z6" s="5">
        <v>2052.27</v>
      </c>
      <c r="AA6" s="5">
        <v>5360.27</v>
      </c>
      <c r="AB6" s="5">
        <v>2864.33</v>
      </c>
      <c r="AC6" s="5">
        <v>4271.2420000000002</v>
      </c>
      <c r="AD6" s="5">
        <v>2115</v>
      </c>
      <c r="AE6" s="5">
        <v>1010</v>
      </c>
      <c r="AF6" s="5">
        <v>851</v>
      </c>
      <c r="AG6" s="5">
        <v>1512</v>
      </c>
      <c r="AH6" s="5">
        <v>2597.9690000000001</v>
      </c>
      <c r="AI6" s="5">
        <v>2629</v>
      </c>
      <c r="AJ6" s="5">
        <v>493.92599999999999</v>
      </c>
      <c r="AK6" s="15">
        <v>1</v>
      </c>
      <c r="AM6" s="9">
        <f>+AP6/$AP$3</f>
        <v>0.17048169960270768</v>
      </c>
      <c r="AN6" s="10">
        <f>+AM6</f>
        <v>0.17048169960270768</v>
      </c>
      <c r="AP6" s="5">
        <f>SUM(G6:AJ6)</f>
        <v>73589.157000000007</v>
      </c>
    </row>
    <row r="7" spans="1:42" x14ac:dyDescent="0.2">
      <c r="A7" s="3" t="s">
        <v>96</v>
      </c>
      <c r="B7" s="3" t="s">
        <v>52</v>
      </c>
      <c r="C7" s="3" t="s">
        <v>7</v>
      </c>
      <c r="D7" s="3" t="s">
        <v>53</v>
      </c>
      <c r="E7" s="38" t="s">
        <v>31</v>
      </c>
      <c r="F7" s="3" t="s">
        <v>9</v>
      </c>
      <c r="G7" s="8" t="s">
        <v>14</v>
      </c>
      <c r="H7" s="8" t="s">
        <v>14</v>
      </c>
      <c r="I7" s="8" t="s">
        <v>14</v>
      </c>
      <c r="J7" s="8" t="s">
        <v>14</v>
      </c>
      <c r="K7" s="8" t="s">
        <v>14</v>
      </c>
      <c r="L7" s="8" t="s">
        <v>14</v>
      </c>
      <c r="M7" s="8" t="s">
        <v>14</v>
      </c>
      <c r="N7" s="8" t="s">
        <v>14</v>
      </c>
      <c r="O7" s="8" t="s">
        <v>14</v>
      </c>
      <c r="P7" s="8" t="s">
        <v>14</v>
      </c>
      <c r="Q7" s="8" t="s">
        <v>14</v>
      </c>
      <c r="R7" s="8" t="s">
        <v>14</v>
      </c>
      <c r="S7" s="8" t="s">
        <v>14</v>
      </c>
      <c r="T7" s="8" t="s">
        <v>14</v>
      </c>
      <c r="U7" s="8" t="s">
        <v>14</v>
      </c>
      <c r="V7" s="8" t="s">
        <v>14</v>
      </c>
      <c r="W7" s="8" t="s">
        <v>14</v>
      </c>
      <c r="X7" s="8" t="s">
        <v>14</v>
      </c>
      <c r="Y7" s="8" t="s">
        <v>14</v>
      </c>
      <c r="Z7" s="8" t="s">
        <v>14</v>
      </c>
      <c r="AA7" s="8" t="s">
        <v>12</v>
      </c>
      <c r="AB7" s="8" t="s">
        <v>14</v>
      </c>
      <c r="AC7" s="8" t="s">
        <v>14</v>
      </c>
      <c r="AD7" s="8" t="s">
        <v>12</v>
      </c>
      <c r="AE7" s="8" t="s">
        <v>12</v>
      </c>
      <c r="AF7" s="8">
        <v>-1</v>
      </c>
      <c r="AG7" s="8">
        <v>-1</v>
      </c>
      <c r="AH7" s="8">
        <v>-1</v>
      </c>
      <c r="AI7" s="8">
        <v>-1</v>
      </c>
      <c r="AJ7" s="8">
        <v>-1</v>
      </c>
      <c r="AK7" s="15">
        <v>1</v>
      </c>
    </row>
    <row r="8" spans="1:42" x14ac:dyDescent="0.2">
      <c r="A8" s="3" t="s">
        <v>96</v>
      </c>
      <c r="B8" s="3" t="s">
        <v>52</v>
      </c>
      <c r="C8" s="3" t="s">
        <v>7</v>
      </c>
      <c r="D8" s="3" t="s">
        <v>136</v>
      </c>
      <c r="E8" s="38" t="s">
        <v>15</v>
      </c>
      <c r="F8" s="3" t="s">
        <v>8</v>
      </c>
      <c r="G8" s="8">
        <v>872</v>
      </c>
      <c r="H8" s="8">
        <v>1093</v>
      </c>
      <c r="I8" s="8">
        <v>1237</v>
      </c>
      <c r="J8" s="8">
        <v>2005</v>
      </c>
      <c r="K8" s="8">
        <v>1530</v>
      </c>
      <c r="L8" s="8">
        <v>1255</v>
      </c>
      <c r="M8" s="8">
        <v>1145</v>
      </c>
      <c r="N8" s="8">
        <v>988.03</v>
      </c>
      <c r="O8" s="8">
        <v>1056.8</v>
      </c>
      <c r="P8" s="8">
        <v>931</v>
      </c>
      <c r="Q8" s="8">
        <v>812.6</v>
      </c>
      <c r="R8" s="8">
        <v>1140.6610000000001</v>
      </c>
      <c r="S8" s="8">
        <v>516.71</v>
      </c>
      <c r="T8" s="8">
        <v>1017.56</v>
      </c>
      <c r="U8" s="8">
        <v>1050.53</v>
      </c>
      <c r="V8" s="8">
        <v>661.22</v>
      </c>
      <c r="W8" s="8">
        <v>836.1</v>
      </c>
      <c r="X8" s="8">
        <v>1316.0229999999999</v>
      </c>
      <c r="Y8" s="8">
        <v>1554.009</v>
      </c>
      <c r="Z8" s="8">
        <v>2416.7199999999998</v>
      </c>
      <c r="AA8" s="8">
        <v>2057.694</v>
      </c>
      <c r="AB8" s="8">
        <v>2374.4340000000002</v>
      </c>
      <c r="AC8" s="8">
        <v>3230.991</v>
      </c>
      <c r="AD8" s="8">
        <v>2610.317</v>
      </c>
      <c r="AE8" s="8">
        <v>2108.71</v>
      </c>
      <c r="AF8" s="8">
        <v>1940.9970000000001</v>
      </c>
      <c r="AG8" s="8">
        <v>2362.7559999999999</v>
      </c>
      <c r="AH8" s="8">
        <v>2055.91</v>
      </c>
      <c r="AI8" s="8">
        <v>1911.202</v>
      </c>
      <c r="AJ8" s="8">
        <v>5041.683</v>
      </c>
      <c r="AK8" s="15">
        <v>2</v>
      </c>
      <c r="AM8" s="9">
        <f>+AP8/$AP$3</f>
        <v>0.11381714056403806</v>
      </c>
      <c r="AN8" s="10">
        <f>+AN6+AM8</f>
        <v>0.28429884016674573</v>
      </c>
      <c r="AP8" s="5">
        <f>SUM(G8:AJ8)</f>
        <v>49129.657000000007</v>
      </c>
    </row>
    <row r="9" spans="1:42" x14ac:dyDescent="0.2">
      <c r="A9" s="3" t="s">
        <v>96</v>
      </c>
      <c r="B9" s="3" t="s">
        <v>52</v>
      </c>
      <c r="C9" s="3" t="s">
        <v>7</v>
      </c>
      <c r="D9" s="3" t="s">
        <v>136</v>
      </c>
      <c r="E9" s="38" t="s">
        <v>15</v>
      </c>
      <c r="F9" s="3" t="s">
        <v>9</v>
      </c>
      <c r="G9" s="8" t="s">
        <v>14</v>
      </c>
      <c r="H9" s="8" t="s">
        <v>14</v>
      </c>
      <c r="I9" s="8" t="s">
        <v>14</v>
      </c>
      <c r="J9" s="8" t="s">
        <v>12</v>
      </c>
      <c r="K9" s="8" t="s">
        <v>14</v>
      </c>
      <c r="L9" s="8" t="s">
        <v>14</v>
      </c>
      <c r="M9" s="8" t="s">
        <v>14</v>
      </c>
      <c r="N9" s="8" t="s">
        <v>14</v>
      </c>
      <c r="O9" s="8" t="s">
        <v>14</v>
      </c>
      <c r="P9" s="8" t="s">
        <v>14</v>
      </c>
      <c r="Q9" s="8" t="s">
        <v>14</v>
      </c>
      <c r="R9" s="8" t="s">
        <v>14</v>
      </c>
      <c r="S9" s="8" t="s">
        <v>14</v>
      </c>
      <c r="T9" s="8" t="s">
        <v>14</v>
      </c>
      <c r="U9" s="8" t="s">
        <v>12</v>
      </c>
      <c r="V9" s="8" t="s">
        <v>12</v>
      </c>
      <c r="W9" s="8" t="s">
        <v>12</v>
      </c>
      <c r="X9" s="8" t="s">
        <v>12</v>
      </c>
      <c r="Y9" s="8" t="s">
        <v>14</v>
      </c>
      <c r="Z9" s="8" t="s">
        <v>14</v>
      </c>
      <c r="AA9" s="8" t="s">
        <v>14</v>
      </c>
      <c r="AB9" s="8" t="s">
        <v>14</v>
      </c>
      <c r="AC9" s="8" t="s">
        <v>14</v>
      </c>
      <c r="AD9" s="8" t="s">
        <v>14</v>
      </c>
      <c r="AE9" s="8" t="s">
        <v>14</v>
      </c>
      <c r="AF9" s="8" t="s">
        <v>14</v>
      </c>
      <c r="AG9" s="8" t="s">
        <v>14</v>
      </c>
      <c r="AH9" s="8" t="s">
        <v>14</v>
      </c>
      <c r="AI9" s="8" t="s">
        <v>14</v>
      </c>
      <c r="AJ9" s="8" t="s">
        <v>14</v>
      </c>
      <c r="AK9" s="15">
        <v>2</v>
      </c>
    </row>
    <row r="10" spans="1:42" x14ac:dyDescent="0.2">
      <c r="A10" s="3" t="s">
        <v>96</v>
      </c>
      <c r="B10" s="3" t="s">
        <v>52</v>
      </c>
      <c r="C10" s="3" t="s">
        <v>7</v>
      </c>
      <c r="D10" s="3" t="s">
        <v>97</v>
      </c>
      <c r="E10" s="38" t="s">
        <v>33</v>
      </c>
      <c r="F10" s="3" t="s">
        <v>8</v>
      </c>
      <c r="G10" s="8"/>
      <c r="H10" s="8"/>
      <c r="I10" s="8"/>
      <c r="J10" s="8"/>
      <c r="K10" s="8"/>
      <c r="L10" s="8"/>
      <c r="M10" s="8"/>
      <c r="N10" s="8"/>
      <c r="O10" s="8"/>
      <c r="P10" s="8"/>
      <c r="Q10" s="8"/>
      <c r="R10" s="8"/>
      <c r="S10" s="8"/>
      <c r="T10" s="8">
        <v>670.09</v>
      </c>
      <c r="U10" s="8">
        <v>422.88</v>
      </c>
      <c r="V10" s="8">
        <v>943.15</v>
      </c>
      <c r="W10" s="8">
        <v>1222.3499999999999</v>
      </c>
      <c r="X10" s="8">
        <v>3548.79</v>
      </c>
      <c r="Y10" s="8">
        <v>4878.3599999999997</v>
      </c>
      <c r="Z10" s="8">
        <v>1633.87</v>
      </c>
      <c r="AA10" s="8">
        <v>252.37</v>
      </c>
      <c r="AB10" s="8">
        <v>528.61</v>
      </c>
      <c r="AC10" s="8">
        <v>1286.57</v>
      </c>
      <c r="AD10" s="8">
        <v>2477.7199999999998</v>
      </c>
      <c r="AE10" s="8">
        <v>773.65700000000004</v>
      </c>
      <c r="AF10" s="8">
        <v>901.19200000000001</v>
      </c>
      <c r="AG10" s="8">
        <v>984</v>
      </c>
      <c r="AH10" s="8">
        <v>2557.7150000000001</v>
      </c>
      <c r="AI10" s="8">
        <v>2462.1</v>
      </c>
      <c r="AJ10" s="8">
        <v>5548.201</v>
      </c>
      <c r="AK10" s="15">
        <v>3</v>
      </c>
      <c r="AM10" s="9">
        <f>+AP10/$AP$3</f>
        <v>7.2028995703946372E-2</v>
      </c>
      <c r="AN10" s="10">
        <f>+AN8+AM10</f>
        <v>0.35632783587069211</v>
      </c>
      <c r="AP10" s="5">
        <f>SUM(G10:AJ10)</f>
        <v>31091.624999999996</v>
      </c>
    </row>
    <row r="11" spans="1:42" x14ac:dyDescent="0.2">
      <c r="A11" s="3" t="s">
        <v>96</v>
      </c>
      <c r="B11" s="3" t="s">
        <v>52</v>
      </c>
      <c r="C11" s="3" t="s">
        <v>7</v>
      </c>
      <c r="D11" s="3" t="s">
        <v>97</v>
      </c>
      <c r="E11" s="38" t="s">
        <v>33</v>
      </c>
      <c r="F11" s="3" t="s">
        <v>9</v>
      </c>
      <c r="G11" s="8"/>
      <c r="H11" s="8"/>
      <c r="I11" s="8"/>
      <c r="J11" s="8"/>
      <c r="K11" s="8"/>
      <c r="L11" s="8"/>
      <c r="M11" s="8"/>
      <c r="N11" s="8"/>
      <c r="O11" s="8"/>
      <c r="P11" s="8"/>
      <c r="Q11" s="8"/>
      <c r="R11" s="8"/>
      <c r="S11" s="8"/>
      <c r="T11" s="8">
        <v>-1</v>
      </c>
      <c r="U11" s="8">
        <v>-1</v>
      </c>
      <c r="V11" s="8">
        <v>-1</v>
      </c>
      <c r="W11" s="8">
        <v>-1</v>
      </c>
      <c r="X11" s="8">
        <v>-1</v>
      </c>
      <c r="Y11" s="8">
        <v>-1</v>
      </c>
      <c r="Z11" s="8">
        <v>-1</v>
      </c>
      <c r="AA11" s="8">
        <v>-1</v>
      </c>
      <c r="AB11" s="8">
        <v>-1</v>
      </c>
      <c r="AC11" s="8">
        <v>-1</v>
      </c>
      <c r="AD11" s="8">
        <v>-1</v>
      </c>
      <c r="AE11" s="8">
        <v>-1</v>
      </c>
      <c r="AF11" s="8">
        <v>-1</v>
      </c>
      <c r="AG11" s="8">
        <v>-1</v>
      </c>
      <c r="AH11" s="8">
        <v>-1</v>
      </c>
      <c r="AI11" s="8">
        <v>-1</v>
      </c>
      <c r="AJ11" s="8">
        <v>-1</v>
      </c>
      <c r="AK11" s="15">
        <v>3</v>
      </c>
    </row>
    <row r="12" spans="1:42" x14ac:dyDescent="0.2">
      <c r="A12" s="3" t="s">
        <v>96</v>
      </c>
      <c r="B12" s="3" t="s">
        <v>52</v>
      </c>
      <c r="C12" s="3" t="s">
        <v>7</v>
      </c>
      <c r="D12" s="3" t="s">
        <v>125</v>
      </c>
      <c r="E12" s="38" t="s">
        <v>31</v>
      </c>
      <c r="F12" s="3" t="s">
        <v>8</v>
      </c>
      <c r="G12" s="8">
        <v>339</v>
      </c>
      <c r="H12" s="8">
        <v>251</v>
      </c>
      <c r="I12" s="8">
        <v>253</v>
      </c>
      <c r="J12" s="8">
        <v>250</v>
      </c>
      <c r="K12" s="8">
        <v>154.79</v>
      </c>
      <c r="L12" s="8">
        <v>135.72200000000001</v>
      </c>
      <c r="M12" s="8">
        <v>8.9670000000000005</v>
      </c>
      <c r="N12" s="8">
        <v>122.592</v>
      </c>
      <c r="O12" s="8">
        <v>0.93400000000000005</v>
      </c>
      <c r="P12" s="8">
        <v>1.2E-2</v>
      </c>
      <c r="Q12" s="8"/>
      <c r="R12" s="8">
        <v>152.56800000000001</v>
      </c>
      <c r="S12" s="8">
        <v>287.06</v>
      </c>
      <c r="T12" s="8">
        <v>425.80700000000002</v>
      </c>
      <c r="U12" s="8">
        <v>2159.4009999999998</v>
      </c>
      <c r="V12" s="8">
        <v>1791.287</v>
      </c>
      <c r="W12" s="8">
        <v>1446.385</v>
      </c>
      <c r="X12" s="8">
        <v>1631.356</v>
      </c>
      <c r="Y12" s="8">
        <v>49.747999999999998</v>
      </c>
      <c r="Z12" s="8">
        <v>1062.2170000000001</v>
      </c>
      <c r="AA12" s="8">
        <v>1426.133</v>
      </c>
      <c r="AB12" s="8">
        <v>151.608</v>
      </c>
      <c r="AC12" s="8">
        <v>89.361999999999995</v>
      </c>
      <c r="AD12" s="8">
        <v>109.985</v>
      </c>
      <c r="AE12" s="8">
        <v>1880.4870000000001</v>
      </c>
      <c r="AF12" s="8">
        <v>7583.0649999999996</v>
      </c>
      <c r="AG12" s="8">
        <v>2441.2159999999999</v>
      </c>
      <c r="AH12" s="8">
        <v>1377.145</v>
      </c>
      <c r="AI12" s="8">
        <v>1917.356</v>
      </c>
      <c r="AJ12" s="8">
        <v>1292.711</v>
      </c>
      <c r="AK12" s="15">
        <v>4</v>
      </c>
      <c r="AM12" s="9">
        <f>+AP12/$AP$3</f>
        <v>6.6699010451164581E-2</v>
      </c>
      <c r="AN12" s="10">
        <f>+AN10+AM12</f>
        <v>0.42302684632185672</v>
      </c>
      <c r="AP12" s="5">
        <f>SUM(G12:AJ12)</f>
        <v>28790.914000000001</v>
      </c>
    </row>
    <row r="13" spans="1:42" x14ac:dyDescent="0.2">
      <c r="A13" s="3" t="s">
        <v>96</v>
      </c>
      <c r="B13" s="3" t="s">
        <v>52</v>
      </c>
      <c r="C13" s="3" t="s">
        <v>7</v>
      </c>
      <c r="D13" s="3" t="s">
        <v>125</v>
      </c>
      <c r="E13" s="38" t="s">
        <v>31</v>
      </c>
      <c r="F13" s="3" t="s">
        <v>9</v>
      </c>
      <c r="G13" s="8">
        <v>-1</v>
      </c>
      <c r="H13" s="8">
        <v>-1</v>
      </c>
      <c r="I13" s="8">
        <v>-1</v>
      </c>
      <c r="J13" s="8">
        <v>-1</v>
      </c>
      <c r="K13" s="8" t="s">
        <v>13</v>
      </c>
      <c r="L13" s="8" t="s">
        <v>13</v>
      </c>
      <c r="M13" s="8" t="s">
        <v>13</v>
      </c>
      <c r="N13" s="8" t="s">
        <v>13</v>
      </c>
      <c r="O13" s="8" t="s">
        <v>13</v>
      </c>
      <c r="P13" s="8" t="s">
        <v>13</v>
      </c>
      <c r="Q13" s="8"/>
      <c r="R13" s="8" t="s">
        <v>13</v>
      </c>
      <c r="S13" s="8" t="s">
        <v>13</v>
      </c>
      <c r="T13" s="8" t="s">
        <v>14</v>
      </c>
      <c r="U13" s="8" t="s">
        <v>14</v>
      </c>
      <c r="V13" s="8" t="s">
        <v>13</v>
      </c>
      <c r="W13" s="8" t="s">
        <v>13</v>
      </c>
      <c r="X13" s="8" t="s">
        <v>14</v>
      </c>
      <c r="Y13" s="8" t="s">
        <v>14</v>
      </c>
      <c r="Z13" s="8" t="s">
        <v>13</v>
      </c>
      <c r="AA13" s="8" t="s">
        <v>14</v>
      </c>
      <c r="AB13" s="8" t="s">
        <v>14</v>
      </c>
      <c r="AC13" s="8" t="s">
        <v>14</v>
      </c>
      <c r="AD13" s="8" t="s">
        <v>13</v>
      </c>
      <c r="AE13" s="8" t="s">
        <v>14</v>
      </c>
      <c r="AF13" s="8">
        <v>-1</v>
      </c>
      <c r="AG13" s="8" t="s">
        <v>13</v>
      </c>
      <c r="AH13" s="8">
        <v>-1</v>
      </c>
      <c r="AI13" s="8">
        <v>-1</v>
      </c>
      <c r="AJ13" s="8" t="s">
        <v>13</v>
      </c>
      <c r="AK13" s="15">
        <v>4</v>
      </c>
    </row>
    <row r="14" spans="1:42" x14ac:dyDescent="0.2">
      <c r="A14" s="3" t="s">
        <v>96</v>
      </c>
      <c r="B14" s="3" t="s">
        <v>52</v>
      </c>
      <c r="C14" s="3" t="s">
        <v>7</v>
      </c>
      <c r="D14" s="3" t="s">
        <v>139</v>
      </c>
      <c r="E14" s="38" t="s">
        <v>11</v>
      </c>
      <c r="F14" s="3" t="s">
        <v>8</v>
      </c>
      <c r="G14" s="8">
        <v>707.1</v>
      </c>
      <c r="H14" s="8">
        <v>1126.5999999999999</v>
      </c>
      <c r="I14" s="8">
        <v>464.2</v>
      </c>
      <c r="J14" s="8">
        <v>338.7</v>
      </c>
      <c r="K14" s="8">
        <v>380.4</v>
      </c>
      <c r="L14" s="8">
        <v>394.3</v>
      </c>
      <c r="M14" s="8">
        <v>198.6</v>
      </c>
      <c r="N14" s="8">
        <v>750.9</v>
      </c>
      <c r="O14" s="8">
        <v>1196.9000000000001</v>
      </c>
      <c r="P14" s="8">
        <v>208.5</v>
      </c>
      <c r="Q14" s="8">
        <v>656.1</v>
      </c>
      <c r="R14" s="8">
        <v>997.2</v>
      </c>
      <c r="S14" s="8">
        <v>205.6</v>
      </c>
      <c r="T14" s="8">
        <v>212.7</v>
      </c>
      <c r="U14" s="8">
        <v>1252.5999999999999</v>
      </c>
      <c r="V14" s="8">
        <v>943.5</v>
      </c>
      <c r="W14" s="8">
        <v>1180.8</v>
      </c>
      <c r="X14" s="8">
        <v>1411.3</v>
      </c>
      <c r="Y14" s="8">
        <v>2232.14</v>
      </c>
      <c r="Z14" s="8">
        <v>1172.5</v>
      </c>
      <c r="AA14" s="8">
        <v>775.4</v>
      </c>
      <c r="AB14" s="8">
        <v>1285.3800000000001</v>
      </c>
      <c r="AC14" s="8">
        <v>2346.393</v>
      </c>
      <c r="AD14" s="8">
        <v>2362.6460000000002</v>
      </c>
      <c r="AE14" s="8">
        <v>1428.277</v>
      </c>
      <c r="AF14" s="8">
        <v>929.04200000000003</v>
      </c>
      <c r="AG14" s="8">
        <v>1190.374</v>
      </c>
      <c r="AH14" s="8">
        <v>841.44500000000005</v>
      </c>
      <c r="AI14" s="8">
        <v>340.66199999999998</v>
      </c>
      <c r="AJ14" s="8">
        <v>997.28200000000004</v>
      </c>
      <c r="AK14" s="15">
        <v>5</v>
      </c>
      <c r="AM14" s="9">
        <f>+AP14/$AP$3</f>
        <v>6.6088862455183806E-2</v>
      </c>
      <c r="AN14" s="10">
        <f>+AN12+AM14</f>
        <v>0.48911570877704053</v>
      </c>
      <c r="AP14" s="5">
        <f>SUM(G14:AJ14)</f>
        <v>28527.540999999997</v>
      </c>
    </row>
    <row r="15" spans="1:42" x14ac:dyDescent="0.2">
      <c r="A15" s="3" t="s">
        <v>96</v>
      </c>
      <c r="B15" s="3" t="s">
        <v>52</v>
      </c>
      <c r="C15" s="3" t="s">
        <v>7</v>
      </c>
      <c r="D15" s="3" t="s">
        <v>139</v>
      </c>
      <c r="E15" s="38" t="s">
        <v>11</v>
      </c>
      <c r="F15" s="3" t="s">
        <v>9</v>
      </c>
      <c r="G15" s="8" t="s">
        <v>14</v>
      </c>
      <c r="H15" s="8" t="s">
        <v>12</v>
      </c>
      <c r="I15" s="8" t="s">
        <v>49</v>
      </c>
      <c r="J15" s="8" t="s">
        <v>49</v>
      </c>
      <c r="K15" s="8" t="s">
        <v>49</v>
      </c>
      <c r="L15" s="8" t="s">
        <v>49</v>
      </c>
      <c r="M15" s="8" t="s">
        <v>49</v>
      </c>
      <c r="N15" s="8" t="s">
        <v>12</v>
      </c>
      <c r="O15" s="8" t="s">
        <v>12</v>
      </c>
      <c r="P15" s="8" t="s">
        <v>12</v>
      </c>
      <c r="Q15" s="8" t="s">
        <v>12</v>
      </c>
      <c r="R15" s="8" t="s">
        <v>12</v>
      </c>
      <c r="S15" s="8" t="s">
        <v>12</v>
      </c>
      <c r="T15" s="8" t="s">
        <v>12</v>
      </c>
      <c r="U15" s="8" t="s">
        <v>12</v>
      </c>
      <c r="V15" s="8" t="s">
        <v>12</v>
      </c>
      <c r="W15" s="8" t="s">
        <v>12</v>
      </c>
      <c r="X15" s="8" t="s">
        <v>49</v>
      </c>
      <c r="Y15" s="8" t="s">
        <v>49</v>
      </c>
      <c r="Z15" s="8" t="s">
        <v>49</v>
      </c>
      <c r="AA15" s="8" t="s">
        <v>49</v>
      </c>
      <c r="AB15" s="8" t="s">
        <v>49</v>
      </c>
      <c r="AC15" s="8" t="s">
        <v>49</v>
      </c>
      <c r="AD15" s="8" t="s">
        <v>49</v>
      </c>
      <c r="AE15" s="8" t="s">
        <v>49</v>
      </c>
      <c r="AF15" s="8" t="s">
        <v>14</v>
      </c>
      <c r="AG15" s="8" t="s">
        <v>14</v>
      </c>
      <c r="AH15" s="8" t="s">
        <v>13</v>
      </c>
      <c r="AI15" s="8" t="s">
        <v>14</v>
      </c>
      <c r="AJ15" s="8" t="s">
        <v>14</v>
      </c>
      <c r="AK15" s="15">
        <v>5</v>
      </c>
    </row>
    <row r="16" spans="1:42" x14ac:dyDescent="0.2">
      <c r="A16" s="3" t="s">
        <v>96</v>
      </c>
      <c r="B16" s="3" t="s">
        <v>52</v>
      </c>
      <c r="C16" s="3" t="s">
        <v>7</v>
      </c>
      <c r="D16" s="3" t="s">
        <v>60</v>
      </c>
      <c r="E16" s="38" t="s">
        <v>16</v>
      </c>
      <c r="F16" s="3" t="s">
        <v>8</v>
      </c>
      <c r="G16" s="8">
        <v>359</v>
      </c>
      <c r="H16" s="8">
        <v>994</v>
      </c>
      <c r="I16" s="8">
        <v>513</v>
      </c>
      <c r="J16" s="8">
        <v>85</v>
      </c>
      <c r="K16" s="8">
        <v>1396</v>
      </c>
      <c r="L16" s="8">
        <v>250</v>
      </c>
      <c r="M16" s="8">
        <v>169</v>
      </c>
      <c r="N16" s="8">
        <v>255</v>
      </c>
      <c r="O16" s="8">
        <v>296</v>
      </c>
      <c r="P16" s="8">
        <v>2346</v>
      </c>
      <c r="Q16" s="8">
        <v>4099</v>
      </c>
      <c r="R16" s="8">
        <v>5533</v>
      </c>
      <c r="S16" s="8">
        <v>3436.6</v>
      </c>
      <c r="T16" s="8">
        <v>451</v>
      </c>
      <c r="U16" s="8">
        <v>564</v>
      </c>
      <c r="V16" s="8">
        <v>312</v>
      </c>
      <c r="W16" s="8">
        <v>651</v>
      </c>
      <c r="X16" s="8">
        <v>401</v>
      </c>
      <c r="Y16" s="8">
        <v>245</v>
      </c>
      <c r="Z16" s="8">
        <v>589</v>
      </c>
      <c r="AA16" s="8">
        <v>417</v>
      </c>
      <c r="AB16" s="8"/>
      <c r="AC16" s="8"/>
      <c r="AD16" s="8"/>
      <c r="AE16" s="8"/>
      <c r="AF16" s="8"/>
      <c r="AG16" s="8"/>
      <c r="AH16" s="8"/>
      <c r="AI16" s="8"/>
      <c r="AJ16" s="8"/>
      <c r="AK16" s="15">
        <v>6</v>
      </c>
      <c r="AM16" s="9">
        <f>+AP16/$AP$3</f>
        <v>5.4121088429354008E-2</v>
      </c>
      <c r="AN16" s="10">
        <f>+AN14+AM16</f>
        <v>0.54323679720639451</v>
      </c>
      <c r="AP16" s="5">
        <f>SUM(G16:AJ16)</f>
        <v>23361.599999999999</v>
      </c>
    </row>
    <row r="17" spans="1:42" x14ac:dyDescent="0.2">
      <c r="A17" s="3" t="s">
        <v>96</v>
      </c>
      <c r="B17" s="3" t="s">
        <v>52</v>
      </c>
      <c r="C17" s="3" t="s">
        <v>7</v>
      </c>
      <c r="D17" s="3" t="s">
        <v>60</v>
      </c>
      <c r="E17" s="38" t="s">
        <v>16</v>
      </c>
      <c r="F17" s="3" t="s">
        <v>9</v>
      </c>
      <c r="G17" s="8" t="s">
        <v>13</v>
      </c>
      <c r="H17" s="8" t="s">
        <v>13</v>
      </c>
      <c r="I17" s="8" t="s">
        <v>13</v>
      </c>
      <c r="J17" s="8" t="s">
        <v>14</v>
      </c>
      <c r="K17" s="8" t="s">
        <v>14</v>
      </c>
      <c r="L17" s="8" t="s">
        <v>13</v>
      </c>
      <c r="M17" s="8" t="s">
        <v>13</v>
      </c>
      <c r="N17" s="8" t="s">
        <v>14</v>
      </c>
      <c r="O17" s="8" t="s">
        <v>13</v>
      </c>
      <c r="P17" s="8" t="s">
        <v>13</v>
      </c>
      <c r="Q17" s="8" t="s">
        <v>13</v>
      </c>
      <c r="R17" s="8" t="s">
        <v>13</v>
      </c>
      <c r="S17" s="8" t="s">
        <v>13</v>
      </c>
      <c r="T17" s="8" t="s">
        <v>12</v>
      </c>
      <c r="U17" s="8" t="s">
        <v>12</v>
      </c>
      <c r="V17" s="8" t="s">
        <v>13</v>
      </c>
      <c r="W17" s="8">
        <v>-1</v>
      </c>
      <c r="X17" s="8" t="s">
        <v>12</v>
      </c>
      <c r="Y17" s="8" t="s">
        <v>12</v>
      </c>
      <c r="Z17" s="8" t="s">
        <v>12</v>
      </c>
      <c r="AA17" s="8" t="s">
        <v>12</v>
      </c>
      <c r="AB17" s="8" t="s">
        <v>12</v>
      </c>
      <c r="AC17" s="8" t="s">
        <v>12</v>
      </c>
      <c r="AD17" s="8" t="s">
        <v>12</v>
      </c>
      <c r="AE17" s="8" t="s">
        <v>12</v>
      </c>
      <c r="AF17" s="8" t="s">
        <v>12</v>
      </c>
      <c r="AG17" s="8" t="s">
        <v>12</v>
      </c>
      <c r="AH17" s="8" t="s">
        <v>12</v>
      </c>
      <c r="AI17" s="8"/>
      <c r="AJ17" s="8"/>
      <c r="AK17" s="15">
        <v>6</v>
      </c>
    </row>
    <row r="18" spans="1:42" x14ac:dyDescent="0.2">
      <c r="A18" s="3" t="s">
        <v>96</v>
      </c>
      <c r="B18" s="3" t="s">
        <v>52</v>
      </c>
      <c r="C18" s="3" t="s">
        <v>7</v>
      </c>
      <c r="D18" s="3" t="s">
        <v>137</v>
      </c>
      <c r="E18" s="38" t="s">
        <v>11</v>
      </c>
      <c r="F18" s="3" t="s">
        <v>8</v>
      </c>
      <c r="G18" s="8">
        <v>852.625</v>
      </c>
      <c r="H18" s="8">
        <v>1204.4559999999999</v>
      </c>
      <c r="I18" s="8">
        <v>326.964</v>
      </c>
      <c r="J18" s="8">
        <v>412.94</v>
      </c>
      <c r="K18" s="8">
        <v>540.20000000000005</v>
      </c>
      <c r="L18" s="8">
        <v>777.3</v>
      </c>
      <c r="M18" s="8">
        <v>594.85</v>
      </c>
      <c r="N18" s="8">
        <v>823.35400000000004</v>
      </c>
      <c r="O18" s="8">
        <v>1192</v>
      </c>
      <c r="P18" s="8">
        <v>395.9</v>
      </c>
      <c r="Q18" s="8">
        <v>709.8</v>
      </c>
      <c r="R18" s="8">
        <v>1058.0999999999999</v>
      </c>
      <c r="S18" s="8">
        <v>367.1</v>
      </c>
      <c r="T18" s="8">
        <v>215.2</v>
      </c>
      <c r="U18" s="8">
        <v>261.7</v>
      </c>
      <c r="V18" s="8">
        <v>122</v>
      </c>
      <c r="W18" s="8">
        <v>240.8</v>
      </c>
      <c r="X18" s="8">
        <v>912.79300000000001</v>
      </c>
      <c r="Y18" s="8">
        <v>1066.18</v>
      </c>
      <c r="Z18" s="8">
        <v>704.85500000000002</v>
      </c>
      <c r="AA18" s="8">
        <v>720.37800000000004</v>
      </c>
      <c r="AB18" s="8">
        <v>571.18399999999997</v>
      </c>
      <c r="AC18" s="8">
        <v>1097.825</v>
      </c>
      <c r="AD18" s="8">
        <v>803.88199999999995</v>
      </c>
      <c r="AE18" s="8">
        <v>760.36400000000003</v>
      </c>
      <c r="AF18" s="8">
        <v>802.10699999999997</v>
      </c>
      <c r="AG18" s="8">
        <v>825.31799999999998</v>
      </c>
      <c r="AH18" s="8">
        <v>430.22500000000002</v>
      </c>
      <c r="AI18" s="8">
        <v>1036.6890000000001</v>
      </c>
      <c r="AJ18" s="8">
        <v>1366.9549999999999</v>
      </c>
      <c r="AK18" s="15">
        <v>7</v>
      </c>
      <c r="AM18" s="9">
        <f>+AP18/$AP$3</f>
        <v>4.9099579202606838E-2</v>
      </c>
      <c r="AN18" s="10">
        <f>+AN16+AM18</f>
        <v>0.59233637640900139</v>
      </c>
      <c r="AP18" s="5">
        <f>SUM(G18:AJ18)</f>
        <v>21194.044000000002</v>
      </c>
    </row>
    <row r="19" spans="1:42" x14ac:dyDescent="0.2">
      <c r="A19" s="3" t="s">
        <v>96</v>
      </c>
      <c r="B19" s="3" t="s">
        <v>52</v>
      </c>
      <c r="C19" s="3" t="s">
        <v>7</v>
      </c>
      <c r="D19" s="3" t="s">
        <v>137</v>
      </c>
      <c r="E19" s="38" t="s">
        <v>11</v>
      </c>
      <c r="F19" s="3" t="s">
        <v>9</v>
      </c>
      <c r="G19" s="8" t="s">
        <v>49</v>
      </c>
      <c r="H19" s="8" t="s">
        <v>49</v>
      </c>
      <c r="I19" s="8" t="s">
        <v>49</v>
      </c>
      <c r="J19" s="8" t="s">
        <v>49</v>
      </c>
      <c r="K19" s="8" t="s">
        <v>12</v>
      </c>
      <c r="L19" s="8" t="s">
        <v>12</v>
      </c>
      <c r="M19" s="8" t="s">
        <v>49</v>
      </c>
      <c r="N19" s="8" t="s">
        <v>49</v>
      </c>
      <c r="O19" s="8" t="s">
        <v>12</v>
      </c>
      <c r="P19" s="8" t="s">
        <v>12</v>
      </c>
      <c r="Q19" s="8" t="s">
        <v>12</v>
      </c>
      <c r="R19" s="8" t="s">
        <v>12</v>
      </c>
      <c r="S19" s="8" t="s">
        <v>12</v>
      </c>
      <c r="T19" s="8" t="s">
        <v>49</v>
      </c>
      <c r="U19" s="8" t="s">
        <v>12</v>
      </c>
      <c r="V19" s="8" t="s">
        <v>12</v>
      </c>
      <c r="W19" s="8" t="s">
        <v>12</v>
      </c>
      <c r="X19" s="8" t="s">
        <v>49</v>
      </c>
      <c r="Y19" s="8" t="s">
        <v>49</v>
      </c>
      <c r="Z19" s="8" t="s">
        <v>49</v>
      </c>
      <c r="AA19" s="8" t="s">
        <v>49</v>
      </c>
      <c r="AB19" s="8" t="s">
        <v>49</v>
      </c>
      <c r="AC19" s="8" t="s">
        <v>49</v>
      </c>
      <c r="AD19" s="8" t="s">
        <v>49</v>
      </c>
      <c r="AE19" s="8" t="s">
        <v>49</v>
      </c>
      <c r="AF19" s="8" t="s">
        <v>49</v>
      </c>
      <c r="AG19" s="8" t="s">
        <v>14</v>
      </c>
      <c r="AH19" s="8" t="s">
        <v>14</v>
      </c>
      <c r="AI19" s="8" t="s">
        <v>14</v>
      </c>
      <c r="AJ19" s="8" t="s">
        <v>14</v>
      </c>
      <c r="AK19" s="15">
        <v>7</v>
      </c>
    </row>
    <row r="20" spans="1:42" x14ac:dyDescent="0.2">
      <c r="A20" s="3" t="s">
        <v>96</v>
      </c>
      <c r="B20" s="3" t="s">
        <v>52</v>
      </c>
      <c r="C20" s="3" t="s">
        <v>7</v>
      </c>
      <c r="D20" s="3" t="s">
        <v>53</v>
      </c>
      <c r="E20" s="38" t="s">
        <v>22</v>
      </c>
      <c r="F20" s="3" t="s">
        <v>8</v>
      </c>
      <c r="G20" s="8">
        <v>708.41</v>
      </c>
      <c r="H20" s="8">
        <v>652.92999999999995</v>
      </c>
      <c r="I20" s="8">
        <v>593.13</v>
      </c>
      <c r="J20" s="8">
        <v>510.76</v>
      </c>
      <c r="K20" s="8">
        <v>872.67</v>
      </c>
      <c r="L20" s="8">
        <v>817.58</v>
      </c>
      <c r="M20" s="8">
        <v>556.41</v>
      </c>
      <c r="N20" s="8">
        <v>296.81</v>
      </c>
      <c r="O20" s="8">
        <v>210.25</v>
      </c>
      <c r="P20" s="8">
        <v>758.61</v>
      </c>
      <c r="Q20" s="8">
        <v>896.43</v>
      </c>
      <c r="R20" s="8">
        <v>993.19</v>
      </c>
      <c r="S20" s="8">
        <v>649.70000000000005</v>
      </c>
      <c r="T20" s="8">
        <v>1935.85</v>
      </c>
      <c r="U20" s="8">
        <v>2396.9299999999998</v>
      </c>
      <c r="V20" s="8">
        <v>2543.48</v>
      </c>
      <c r="W20" s="8">
        <v>645.54</v>
      </c>
      <c r="X20" s="8">
        <v>668.3</v>
      </c>
      <c r="Y20" s="8">
        <v>491.58</v>
      </c>
      <c r="Z20" s="8">
        <v>455.17</v>
      </c>
      <c r="AA20" s="8"/>
      <c r="AB20" s="8">
        <v>306.38</v>
      </c>
      <c r="AC20" s="8"/>
      <c r="AD20" s="8">
        <v>945</v>
      </c>
      <c r="AE20" s="8">
        <v>890</v>
      </c>
      <c r="AF20" s="8">
        <v>751.05200000000002</v>
      </c>
      <c r="AG20" s="8">
        <v>505.05200000000002</v>
      </c>
      <c r="AH20" s="8"/>
      <c r="AI20" s="8"/>
      <c r="AJ20" s="8"/>
      <c r="AK20" s="15">
        <v>8</v>
      </c>
      <c r="AM20" s="9">
        <f>+AP20/$AP$3</f>
        <v>4.876868940651561E-2</v>
      </c>
      <c r="AN20" s="10">
        <f>+AN18+AM20</f>
        <v>0.64110506581551696</v>
      </c>
      <c r="AP20" s="5">
        <f>SUM(G20:AJ20)</f>
        <v>21051.214</v>
      </c>
    </row>
    <row r="21" spans="1:42" x14ac:dyDescent="0.2">
      <c r="A21" s="3" t="s">
        <v>96</v>
      </c>
      <c r="B21" s="3" t="s">
        <v>52</v>
      </c>
      <c r="C21" s="3" t="s">
        <v>7</v>
      </c>
      <c r="D21" s="3" t="s">
        <v>53</v>
      </c>
      <c r="E21" s="38" t="s">
        <v>22</v>
      </c>
      <c r="F21" s="3" t="s">
        <v>9</v>
      </c>
      <c r="G21" s="8">
        <v>-1</v>
      </c>
      <c r="H21" s="8" t="s">
        <v>12</v>
      </c>
      <c r="I21" s="8" t="s">
        <v>13</v>
      </c>
      <c r="J21" s="8" t="s">
        <v>13</v>
      </c>
      <c r="K21" s="8" t="s">
        <v>13</v>
      </c>
      <c r="L21" s="8" t="s">
        <v>13</v>
      </c>
      <c r="M21" s="8" t="s">
        <v>13</v>
      </c>
      <c r="N21" s="8" t="s">
        <v>14</v>
      </c>
      <c r="O21" s="8" t="s">
        <v>14</v>
      </c>
      <c r="P21" s="8" t="s">
        <v>14</v>
      </c>
      <c r="Q21" s="8" t="s">
        <v>14</v>
      </c>
      <c r="R21" s="8" t="s">
        <v>14</v>
      </c>
      <c r="S21" s="8" t="s">
        <v>14</v>
      </c>
      <c r="T21" s="8" t="s">
        <v>14</v>
      </c>
      <c r="U21" s="8" t="s">
        <v>14</v>
      </c>
      <c r="V21" s="8" t="s">
        <v>14</v>
      </c>
      <c r="W21" s="8" t="s">
        <v>14</v>
      </c>
      <c r="X21" s="8" t="s">
        <v>14</v>
      </c>
      <c r="Y21" s="8" t="s">
        <v>14</v>
      </c>
      <c r="Z21" s="8" t="s">
        <v>14</v>
      </c>
      <c r="AA21" s="8" t="s">
        <v>12</v>
      </c>
      <c r="AB21" s="8" t="s">
        <v>14</v>
      </c>
      <c r="AC21" s="8" t="s">
        <v>12</v>
      </c>
      <c r="AD21" s="8" t="s">
        <v>12</v>
      </c>
      <c r="AE21" s="8" t="s">
        <v>12</v>
      </c>
      <c r="AF21" s="8">
        <v>-1</v>
      </c>
      <c r="AG21" s="8" t="s">
        <v>12</v>
      </c>
      <c r="AH21" s="8"/>
      <c r="AI21" s="8"/>
      <c r="AJ21" s="8"/>
      <c r="AK21" s="15">
        <v>8</v>
      </c>
    </row>
    <row r="22" spans="1:42" x14ac:dyDescent="0.2">
      <c r="A22" s="3" t="s">
        <v>96</v>
      </c>
      <c r="B22" s="3" t="s">
        <v>52</v>
      </c>
      <c r="C22" s="3" t="s">
        <v>7</v>
      </c>
      <c r="D22" s="3" t="s">
        <v>53</v>
      </c>
      <c r="E22" s="38" t="s">
        <v>27</v>
      </c>
      <c r="F22" s="3" t="s">
        <v>8</v>
      </c>
      <c r="G22" s="8">
        <v>301.56</v>
      </c>
      <c r="H22" s="8">
        <v>668.07</v>
      </c>
      <c r="I22" s="8">
        <v>389.08</v>
      </c>
      <c r="J22" s="8">
        <v>364.35</v>
      </c>
      <c r="K22" s="8">
        <v>287.95999999999998</v>
      </c>
      <c r="L22" s="8">
        <v>408.16</v>
      </c>
      <c r="M22" s="8">
        <v>426.81</v>
      </c>
      <c r="N22" s="8">
        <v>319.83</v>
      </c>
      <c r="O22" s="8">
        <v>353.01</v>
      </c>
      <c r="P22" s="8">
        <v>147.9</v>
      </c>
      <c r="Q22" s="8">
        <v>208.17</v>
      </c>
      <c r="R22" s="8">
        <v>336.7</v>
      </c>
      <c r="S22" s="8">
        <v>642.72</v>
      </c>
      <c r="T22" s="8">
        <v>529.66999999999996</v>
      </c>
      <c r="U22" s="8">
        <v>177.84</v>
      </c>
      <c r="V22" s="8">
        <v>167.86</v>
      </c>
      <c r="W22" s="8">
        <v>365.23</v>
      </c>
      <c r="X22" s="8">
        <v>376.47</v>
      </c>
      <c r="Y22" s="8">
        <v>823.76</v>
      </c>
      <c r="Z22" s="8">
        <v>224.28</v>
      </c>
      <c r="AA22" s="8">
        <v>525.58000000000004</v>
      </c>
      <c r="AB22" s="8">
        <v>519.42999999999995</v>
      </c>
      <c r="AC22" s="8">
        <v>666.97199999999998</v>
      </c>
      <c r="AD22" s="8">
        <v>1792.3</v>
      </c>
      <c r="AE22" s="8">
        <v>1791</v>
      </c>
      <c r="AF22" s="8">
        <v>1851</v>
      </c>
      <c r="AG22" s="8">
        <v>2740</v>
      </c>
      <c r="AH22" s="8">
        <v>465.13499999999999</v>
      </c>
      <c r="AI22" s="8">
        <v>1069</v>
      </c>
      <c r="AJ22" s="8">
        <v>297.233</v>
      </c>
      <c r="AK22" s="15">
        <v>9</v>
      </c>
      <c r="AM22" s="9">
        <f>+AP22/$AP$3</f>
        <v>4.4565941879090361E-2</v>
      </c>
      <c r="AN22" s="10">
        <f>+AN20+AM22</f>
        <v>0.68567100769460732</v>
      </c>
      <c r="AP22" s="5">
        <f>SUM(G22:AJ22)</f>
        <v>19237.079999999998</v>
      </c>
    </row>
    <row r="23" spans="1:42" x14ac:dyDescent="0.2">
      <c r="A23" s="3" t="s">
        <v>96</v>
      </c>
      <c r="B23" s="3" t="s">
        <v>52</v>
      </c>
      <c r="C23" s="3" t="s">
        <v>7</v>
      </c>
      <c r="D23" s="3" t="s">
        <v>53</v>
      </c>
      <c r="E23" s="38" t="s">
        <v>27</v>
      </c>
      <c r="F23" s="3" t="s">
        <v>9</v>
      </c>
      <c r="G23" s="8" t="s">
        <v>14</v>
      </c>
      <c r="H23" s="8" t="s">
        <v>14</v>
      </c>
      <c r="I23" s="8" t="s">
        <v>14</v>
      </c>
      <c r="J23" s="8" t="s">
        <v>14</v>
      </c>
      <c r="K23" s="8" t="s">
        <v>14</v>
      </c>
      <c r="L23" s="8" t="s">
        <v>14</v>
      </c>
      <c r="M23" s="8" t="s">
        <v>14</v>
      </c>
      <c r="N23" s="8" t="s">
        <v>14</v>
      </c>
      <c r="O23" s="8" t="s">
        <v>14</v>
      </c>
      <c r="P23" s="8" t="s">
        <v>14</v>
      </c>
      <c r="Q23" s="8" t="s">
        <v>14</v>
      </c>
      <c r="R23" s="8" t="s">
        <v>14</v>
      </c>
      <c r="S23" s="8" t="s">
        <v>14</v>
      </c>
      <c r="T23" s="8" t="s">
        <v>14</v>
      </c>
      <c r="U23" s="8" t="s">
        <v>14</v>
      </c>
      <c r="V23" s="8" t="s">
        <v>14</v>
      </c>
      <c r="W23" s="8" t="s">
        <v>14</v>
      </c>
      <c r="X23" s="8" t="s">
        <v>14</v>
      </c>
      <c r="Y23" s="8" t="s">
        <v>14</v>
      </c>
      <c r="Z23" s="8" t="s">
        <v>14</v>
      </c>
      <c r="AA23" s="8" t="s">
        <v>12</v>
      </c>
      <c r="AB23" s="8" t="s">
        <v>14</v>
      </c>
      <c r="AC23" s="8" t="s">
        <v>14</v>
      </c>
      <c r="AD23" s="8" t="s">
        <v>12</v>
      </c>
      <c r="AE23" s="8" t="s">
        <v>12</v>
      </c>
      <c r="AF23" s="8">
        <v>-1</v>
      </c>
      <c r="AG23" s="8">
        <v>-1</v>
      </c>
      <c r="AH23" s="8">
        <v>-1</v>
      </c>
      <c r="AI23" s="8">
        <v>-1</v>
      </c>
      <c r="AJ23" s="8">
        <v>-1</v>
      </c>
      <c r="AK23" s="15">
        <v>9</v>
      </c>
    </row>
    <row r="24" spans="1:42" x14ac:dyDescent="0.2">
      <c r="A24" s="3" t="s">
        <v>96</v>
      </c>
      <c r="B24" s="3" t="s">
        <v>52</v>
      </c>
      <c r="C24" s="3" t="s">
        <v>7</v>
      </c>
      <c r="D24" s="3" t="s">
        <v>60</v>
      </c>
      <c r="E24" s="38" t="s">
        <v>11</v>
      </c>
      <c r="F24" s="3" t="s">
        <v>8</v>
      </c>
      <c r="G24" s="8"/>
      <c r="H24" s="8"/>
      <c r="I24" s="8"/>
      <c r="J24" s="8">
        <v>28</v>
      </c>
      <c r="K24" s="8">
        <v>629</v>
      </c>
      <c r="L24" s="8">
        <v>109</v>
      </c>
      <c r="M24" s="8">
        <v>137</v>
      </c>
      <c r="N24" s="8">
        <v>452</v>
      </c>
      <c r="O24" s="8">
        <v>434</v>
      </c>
      <c r="P24" s="8">
        <v>2422</v>
      </c>
      <c r="Q24" s="8">
        <v>4442</v>
      </c>
      <c r="R24" s="8">
        <v>1527</v>
      </c>
      <c r="S24" s="8">
        <v>2300.9</v>
      </c>
      <c r="T24" s="8">
        <v>332</v>
      </c>
      <c r="U24" s="8">
        <v>771</v>
      </c>
      <c r="V24" s="8">
        <v>433</v>
      </c>
      <c r="W24" s="8">
        <v>1041</v>
      </c>
      <c r="X24" s="8">
        <v>1064</v>
      </c>
      <c r="Y24" s="8">
        <v>756</v>
      </c>
      <c r="Z24" s="8">
        <v>685</v>
      </c>
      <c r="AA24" s="8">
        <v>720.5</v>
      </c>
      <c r="AB24" s="8"/>
      <c r="AC24" s="8"/>
      <c r="AD24" s="8"/>
      <c r="AE24" s="8"/>
      <c r="AF24" s="8"/>
      <c r="AG24" s="8"/>
      <c r="AH24" s="8"/>
      <c r="AI24" s="8"/>
      <c r="AJ24" s="8"/>
      <c r="AK24" s="15">
        <v>10</v>
      </c>
      <c r="AM24" s="9">
        <f>+AP24/$AP$3</f>
        <v>4.2356581235414151E-2</v>
      </c>
      <c r="AN24" s="10">
        <f>+AN22+AM24</f>
        <v>0.72802758893002151</v>
      </c>
      <c r="AP24" s="5">
        <f>SUM(G24:AJ24)</f>
        <v>18283.400000000001</v>
      </c>
    </row>
    <row r="25" spans="1:42" x14ac:dyDescent="0.2">
      <c r="A25" s="3" t="s">
        <v>96</v>
      </c>
      <c r="B25" s="3" t="s">
        <v>52</v>
      </c>
      <c r="C25" s="3" t="s">
        <v>7</v>
      </c>
      <c r="D25" s="3" t="s">
        <v>60</v>
      </c>
      <c r="E25" s="38" t="s">
        <v>11</v>
      </c>
      <c r="F25" s="3" t="s">
        <v>9</v>
      </c>
      <c r="G25" s="8"/>
      <c r="H25" s="8"/>
      <c r="I25" s="8"/>
      <c r="J25" s="8" t="s">
        <v>14</v>
      </c>
      <c r="K25" s="8" t="s">
        <v>14</v>
      </c>
      <c r="L25" s="8" t="s">
        <v>14</v>
      </c>
      <c r="M25" s="8" t="s">
        <v>13</v>
      </c>
      <c r="N25" s="8" t="s">
        <v>14</v>
      </c>
      <c r="O25" s="8" t="s">
        <v>14</v>
      </c>
      <c r="P25" s="8" t="s">
        <v>14</v>
      </c>
      <c r="Q25" s="8" t="s">
        <v>13</v>
      </c>
      <c r="R25" s="8" t="s">
        <v>13</v>
      </c>
      <c r="S25" s="8" t="s">
        <v>13</v>
      </c>
      <c r="T25" s="8" t="s">
        <v>12</v>
      </c>
      <c r="U25" s="8" t="s">
        <v>12</v>
      </c>
      <c r="V25" s="8" t="s">
        <v>14</v>
      </c>
      <c r="W25" s="8" t="s">
        <v>12</v>
      </c>
      <c r="X25" s="8" t="s">
        <v>12</v>
      </c>
      <c r="Y25" s="8" t="s">
        <v>12</v>
      </c>
      <c r="Z25" s="8" t="s">
        <v>12</v>
      </c>
      <c r="AA25" s="8" t="s">
        <v>12</v>
      </c>
      <c r="AB25" s="8" t="s">
        <v>12</v>
      </c>
      <c r="AC25" s="8" t="s">
        <v>12</v>
      </c>
      <c r="AD25" s="8" t="s">
        <v>12</v>
      </c>
      <c r="AE25" s="8" t="s">
        <v>12</v>
      </c>
      <c r="AF25" s="8" t="s">
        <v>12</v>
      </c>
      <c r="AG25" s="8" t="s">
        <v>12</v>
      </c>
      <c r="AH25" s="8" t="s">
        <v>12</v>
      </c>
      <c r="AI25" s="8"/>
      <c r="AJ25" s="8"/>
      <c r="AK25" s="15">
        <v>10</v>
      </c>
    </row>
    <row r="26" spans="1:42" x14ac:dyDescent="0.2">
      <c r="A26" s="3" t="s">
        <v>96</v>
      </c>
      <c r="B26" s="3" t="s">
        <v>52</v>
      </c>
      <c r="C26" s="3" t="s">
        <v>7</v>
      </c>
      <c r="D26" s="3" t="s">
        <v>10</v>
      </c>
      <c r="E26" s="38" t="s">
        <v>21</v>
      </c>
      <c r="F26" s="3" t="s">
        <v>8</v>
      </c>
      <c r="G26" s="8"/>
      <c r="H26" s="8"/>
      <c r="I26" s="8"/>
      <c r="J26" s="8">
        <v>1840</v>
      </c>
      <c r="K26" s="8">
        <v>1840</v>
      </c>
      <c r="L26" s="8">
        <v>2815</v>
      </c>
      <c r="M26" s="8">
        <v>2247</v>
      </c>
      <c r="N26" s="8">
        <v>2247</v>
      </c>
      <c r="O26" s="8">
        <v>2247</v>
      </c>
      <c r="P26" s="8">
        <v>2247</v>
      </c>
      <c r="Q26" s="8"/>
      <c r="R26" s="8"/>
      <c r="S26" s="8"/>
      <c r="T26" s="8"/>
      <c r="U26" s="8"/>
      <c r="V26" s="8"/>
      <c r="W26" s="8"/>
      <c r="X26" s="8"/>
      <c r="Y26" s="8"/>
      <c r="Z26" s="8"/>
      <c r="AA26" s="8"/>
      <c r="AB26" s="8"/>
      <c r="AC26" s="8"/>
      <c r="AD26" s="8"/>
      <c r="AE26" s="8"/>
      <c r="AF26" s="8"/>
      <c r="AG26" s="8"/>
      <c r="AH26" s="8"/>
      <c r="AI26" s="8"/>
      <c r="AJ26" s="8"/>
      <c r="AK26" s="15">
        <v>11</v>
      </c>
      <c r="AM26" s="9">
        <f>+AP26/$AP$3</f>
        <v>3.5868982096760843E-2</v>
      </c>
      <c r="AN26" s="10">
        <f>+AN24+AM26</f>
        <v>0.76389657102678232</v>
      </c>
      <c r="AP26" s="5">
        <f>SUM(G26:AJ26)</f>
        <v>15483</v>
      </c>
    </row>
    <row r="27" spans="1:42" x14ac:dyDescent="0.2">
      <c r="A27" s="3" t="s">
        <v>96</v>
      </c>
      <c r="B27" s="3" t="s">
        <v>52</v>
      </c>
      <c r="C27" s="3" t="s">
        <v>7</v>
      </c>
      <c r="D27" s="3" t="s">
        <v>10</v>
      </c>
      <c r="E27" s="38" t="s">
        <v>21</v>
      </c>
      <c r="F27" s="3" t="s">
        <v>9</v>
      </c>
      <c r="G27" s="8"/>
      <c r="H27" s="8"/>
      <c r="I27" s="8"/>
      <c r="J27" s="8">
        <v>-1</v>
      </c>
      <c r="K27" s="8">
        <v>-1</v>
      </c>
      <c r="L27" s="8">
        <v>-1</v>
      </c>
      <c r="M27" s="8">
        <v>-1</v>
      </c>
      <c r="N27" s="8">
        <v>-1</v>
      </c>
      <c r="O27" s="8">
        <v>-1</v>
      </c>
      <c r="P27" s="8">
        <v>-1</v>
      </c>
      <c r="Q27" s="8"/>
      <c r="R27" s="8"/>
      <c r="S27" s="8"/>
      <c r="T27" s="8"/>
      <c r="U27" s="8"/>
      <c r="V27" s="8"/>
      <c r="W27" s="8"/>
      <c r="X27" s="8"/>
      <c r="Y27" s="8"/>
      <c r="Z27" s="8"/>
      <c r="AA27" s="8"/>
      <c r="AB27" s="8"/>
      <c r="AC27" s="8"/>
      <c r="AD27" s="8"/>
      <c r="AE27" s="8"/>
      <c r="AF27" s="8"/>
      <c r="AG27" s="8"/>
      <c r="AH27" s="8"/>
      <c r="AI27" s="8"/>
      <c r="AJ27" s="8"/>
      <c r="AK27" s="15">
        <v>11</v>
      </c>
    </row>
    <row r="28" spans="1:42" x14ac:dyDescent="0.2">
      <c r="A28" s="3" t="s">
        <v>96</v>
      </c>
      <c r="B28" s="3" t="s">
        <v>52</v>
      </c>
      <c r="C28" s="3" t="s">
        <v>17</v>
      </c>
      <c r="D28" s="3" t="s">
        <v>88</v>
      </c>
      <c r="E28" s="38" t="s">
        <v>11</v>
      </c>
      <c r="F28" s="3" t="s">
        <v>8</v>
      </c>
      <c r="G28" s="8"/>
      <c r="H28" s="8"/>
      <c r="I28" s="8"/>
      <c r="J28" s="8"/>
      <c r="K28" s="8"/>
      <c r="L28" s="8"/>
      <c r="M28" s="8"/>
      <c r="N28" s="8"/>
      <c r="O28" s="8"/>
      <c r="P28" s="8"/>
      <c r="Q28" s="8"/>
      <c r="R28" s="8"/>
      <c r="S28" s="8"/>
      <c r="T28" s="8"/>
      <c r="U28" s="8"/>
      <c r="V28" s="8"/>
      <c r="W28" s="8"/>
      <c r="X28" s="8"/>
      <c r="Y28" s="8"/>
      <c r="Z28" s="8"/>
      <c r="AA28" s="8"/>
      <c r="AB28" s="8"/>
      <c r="AC28" s="8">
        <v>2598.4009999999998</v>
      </c>
      <c r="AD28" s="8">
        <v>3773.8409999999999</v>
      </c>
      <c r="AE28" s="8">
        <v>1809.704</v>
      </c>
      <c r="AF28" s="8">
        <v>1824.8510000000001</v>
      </c>
      <c r="AG28" s="8">
        <v>2012.7950000000001</v>
      </c>
      <c r="AH28" s="8">
        <v>1752.806</v>
      </c>
      <c r="AI28" s="8"/>
      <c r="AJ28" s="8"/>
      <c r="AK28" s="15">
        <v>12</v>
      </c>
      <c r="AM28" s="9">
        <f>+AP28/$AP$3</f>
        <v>3.1906083917294124E-2</v>
      </c>
      <c r="AN28" s="10">
        <f>+AN26+AM28</f>
        <v>0.79580265494407643</v>
      </c>
      <c r="AP28" s="5">
        <f>SUM(G28:AJ28)</f>
        <v>13772.398000000001</v>
      </c>
    </row>
    <row r="29" spans="1:42" x14ac:dyDescent="0.2">
      <c r="A29" s="3" t="s">
        <v>96</v>
      </c>
      <c r="B29" s="3" t="s">
        <v>52</v>
      </c>
      <c r="C29" s="3" t="s">
        <v>17</v>
      </c>
      <c r="D29" s="3" t="s">
        <v>88</v>
      </c>
      <c r="E29" s="38" t="s">
        <v>11</v>
      </c>
      <c r="F29" s="3" t="s">
        <v>9</v>
      </c>
      <c r="G29" s="8"/>
      <c r="H29" s="8"/>
      <c r="I29" s="8"/>
      <c r="J29" s="8"/>
      <c r="K29" s="8"/>
      <c r="L29" s="8" t="s">
        <v>12</v>
      </c>
      <c r="M29" s="8" t="s">
        <v>12</v>
      </c>
      <c r="N29" s="8"/>
      <c r="O29" s="8"/>
      <c r="P29" s="8"/>
      <c r="Q29" s="8"/>
      <c r="R29" s="8"/>
      <c r="S29" s="8"/>
      <c r="T29" s="8"/>
      <c r="U29" s="8" t="s">
        <v>12</v>
      </c>
      <c r="V29" s="8" t="s">
        <v>12</v>
      </c>
      <c r="W29" s="8" t="s">
        <v>12</v>
      </c>
      <c r="X29" s="8" t="s">
        <v>12</v>
      </c>
      <c r="Y29" s="8" t="s">
        <v>12</v>
      </c>
      <c r="Z29" s="8" t="s">
        <v>12</v>
      </c>
      <c r="AA29" s="8" t="s">
        <v>12</v>
      </c>
      <c r="AB29" s="8" t="s">
        <v>12</v>
      </c>
      <c r="AC29" s="8">
        <v>-1</v>
      </c>
      <c r="AD29" s="8">
        <v>-1</v>
      </c>
      <c r="AE29" s="8">
        <v>-1</v>
      </c>
      <c r="AF29" s="8">
        <v>-1</v>
      </c>
      <c r="AG29" s="8">
        <v>-1</v>
      </c>
      <c r="AH29" s="8">
        <v>-1</v>
      </c>
      <c r="AI29" s="8"/>
      <c r="AJ29" s="8"/>
      <c r="AK29" s="15">
        <v>12</v>
      </c>
    </row>
    <row r="30" spans="1:42" x14ac:dyDescent="0.2">
      <c r="A30" s="3" t="s">
        <v>96</v>
      </c>
      <c r="B30" s="3" t="s">
        <v>52</v>
      </c>
      <c r="C30" s="3" t="s">
        <v>7</v>
      </c>
      <c r="D30" s="3" t="s">
        <v>23</v>
      </c>
      <c r="E30" s="38" t="s">
        <v>21</v>
      </c>
      <c r="F30" s="3" t="s">
        <v>8</v>
      </c>
      <c r="G30" s="8">
        <v>985</v>
      </c>
      <c r="H30" s="8">
        <v>1225</v>
      </c>
      <c r="I30" s="8">
        <v>1059</v>
      </c>
      <c r="J30" s="8">
        <v>834</v>
      </c>
      <c r="K30" s="8">
        <v>507</v>
      </c>
      <c r="L30" s="8">
        <v>920</v>
      </c>
      <c r="M30" s="8">
        <v>920</v>
      </c>
      <c r="N30" s="8">
        <v>605</v>
      </c>
      <c r="O30" s="8">
        <v>615</v>
      </c>
      <c r="P30" s="8">
        <v>615</v>
      </c>
      <c r="Q30" s="8"/>
      <c r="R30" s="8"/>
      <c r="S30" s="8"/>
      <c r="T30" s="8"/>
      <c r="U30" s="8"/>
      <c r="V30" s="8"/>
      <c r="W30" s="8"/>
      <c r="X30" s="8"/>
      <c r="Y30" s="8"/>
      <c r="Z30" s="8">
        <v>3.5960000000000001</v>
      </c>
      <c r="AA30" s="8"/>
      <c r="AB30" s="8"/>
      <c r="AC30" s="8"/>
      <c r="AD30" s="8"/>
      <c r="AE30" s="8"/>
      <c r="AF30" s="8">
        <v>23.324999999999999</v>
      </c>
      <c r="AG30" s="8"/>
      <c r="AH30" s="8"/>
      <c r="AI30" s="8"/>
      <c r="AJ30" s="8"/>
      <c r="AK30" s="15">
        <v>13</v>
      </c>
      <c r="AM30" s="9">
        <f>+AP30/$AP$3</f>
        <v>1.9255967547548311E-2</v>
      </c>
      <c r="AN30" s="10">
        <f>+AN28+AM30</f>
        <v>0.81505862249162475</v>
      </c>
      <c r="AP30" s="5">
        <f>SUM(G30:AJ30)</f>
        <v>8311.9210000000003</v>
      </c>
    </row>
    <row r="31" spans="1:42" x14ac:dyDescent="0.2">
      <c r="A31" s="3" t="s">
        <v>96</v>
      </c>
      <c r="B31" s="3" t="s">
        <v>52</v>
      </c>
      <c r="C31" s="3" t="s">
        <v>7</v>
      </c>
      <c r="D31" s="3" t="s">
        <v>23</v>
      </c>
      <c r="E31" s="38" t="s">
        <v>21</v>
      </c>
      <c r="F31" s="3" t="s">
        <v>9</v>
      </c>
      <c r="G31" s="8">
        <v>-1</v>
      </c>
      <c r="H31" s="8">
        <v>-1</v>
      </c>
      <c r="I31" s="8">
        <v>-1</v>
      </c>
      <c r="J31" s="8">
        <v>-1</v>
      </c>
      <c r="K31" s="8">
        <v>-1</v>
      </c>
      <c r="L31" s="8">
        <v>-1</v>
      </c>
      <c r="M31" s="8">
        <v>-1</v>
      </c>
      <c r="N31" s="8">
        <v>-1</v>
      </c>
      <c r="O31" s="8">
        <v>-1</v>
      </c>
      <c r="P31" s="8">
        <v>-1</v>
      </c>
      <c r="Q31" s="8"/>
      <c r="R31" s="8"/>
      <c r="S31" s="8"/>
      <c r="T31" s="8"/>
      <c r="U31" s="8"/>
      <c r="V31" s="8"/>
      <c r="W31" s="8"/>
      <c r="X31" s="8"/>
      <c r="Y31" s="8"/>
      <c r="Z31" s="8">
        <v>-1</v>
      </c>
      <c r="AA31" s="8"/>
      <c r="AB31" s="8"/>
      <c r="AC31" s="8"/>
      <c r="AD31" s="8"/>
      <c r="AE31" s="8"/>
      <c r="AF31" s="8">
        <v>-1</v>
      </c>
      <c r="AG31" s="8"/>
      <c r="AH31" s="8"/>
      <c r="AI31" s="8"/>
      <c r="AJ31" s="8"/>
      <c r="AK31" s="15">
        <v>13</v>
      </c>
    </row>
    <row r="32" spans="1:42" x14ac:dyDescent="0.2">
      <c r="A32" s="3" t="s">
        <v>96</v>
      </c>
      <c r="B32" s="3" t="s">
        <v>52</v>
      </c>
      <c r="C32" s="3" t="s">
        <v>7</v>
      </c>
      <c r="D32" s="3" t="s">
        <v>59</v>
      </c>
      <c r="E32" s="38" t="s">
        <v>34</v>
      </c>
      <c r="F32" s="3" t="s">
        <v>8</v>
      </c>
      <c r="G32" s="8">
        <v>164</v>
      </c>
      <c r="H32" s="8">
        <v>90</v>
      </c>
      <c r="I32" s="8">
        <v>59</v>
      </c>
      <c r="J32" s="8">
        <v>144</v>
      </c>
      <c r="K32" s="8">
        <v>36</v>
      </c>
      <c r="L32" s="8">
        <v>241</v>
      </c>
      <c r="M32" s="8">
        <v>87</v>
      </c>
      <c r="N32" s="8">
        <v>69</v>
      </c>
      <c r="O32" s="8">
        <v>132</v>
      </c>
      <c r="P32" s="8">
        <v>132</v>
      </c>
      <c r="Q32" s="8"/>
      <c r="R32" s="8"/>
      <c r="S32" s="8"/>
      <c r="T32" s="8"/>
      <c r="U32" s="8">
        <v>227</v>
      </c>
      <c r="V32" s="8"/>
      <c r="W32" s="8">
        <v>93.572999999999993</v>
      </c>
      <c r="X32" s="8">
        <v>1305.9010000000001</v>
      </c>
      <c r="Y32" s="8">
        <v>2566.3389999999999</v>
      </c>
      <c r="Z32" s="8">
        <v>1414.348</v>
      </c>
      <c r="AA32" s="8">
        <v>45.518999999999998</v>
      </c>
      <c r="AB32" s="8">
        <v>9.7899999999999991</v>
      </c>
      <c r="AC32" s="8">
        <v>1.45</v>
      </c>
      <c r="AD32" s="8">
        <v>0.505</v>
      </c>
      <c r="AE32" s="8"/>
      <c r="AF32" s="8"/>
      <c r="AG32" s="8"/>
      <c r="AH32" s="8"/>
      <c r="AI32" s="8"/>
      <c r="AJ32" s="8"/>
      <c r="AK32" s="15">
        <v>14</v>
      </c>
      <c r="AM32" s="9">
        <f>+AP32/$AP$3</f>
        <v>1.5796032051482695E-2</v>
      </c>
      <c r="AN32" s="10">
        <f>+AN30+AM32</f>
        <v>0.83085465454310747</v>
      </c>
      <c r="AP32" s="5">
        <f>SUM(G32:AJ32)</f>
        <v>6818.4250000000002</v>
      </c>
    </row>
    <row r="33" spans="1:42" x14ac:dyDescent="0.2">
      <c r="A33" s="3" t="s">
        <v>96</v>
      </c>
      <c r="B33" s="3" t="s">
        <v>52</v>
      </c>
      <c r="C33" s="3" t="s">
        <v>7</v>
      </c>
      <c r="D33" s="3" t="s">
        <v>59</v>
      </c>
      <c r="E33" s="38" t="s">
        <v>34</v>
      </c>
      <c r="F33" s="3" t="s">
        <v>9</v>
      </c>
      <c r="G33" s="8">
        <v>-1</v>
      </c>
      <c r="H33" s="8">
        <v>-1</v>
      </c>
      <c r="I33" s="8">
        <v>-1</v>
      </c>
      <c r="J33" s="8">
        <v>-1</v>
      </c>
      <c r="K33" s="8">
        <v>-1</v>
      </c>
      <c r="L33" s="8">
        <v>-1</v>
      </c>
      <c r="M33" s="8">
        <v>-1</v>
      </c>
      <c r="N33" s="8">
        <v>-1</v>
      </c>
      <c r="O33" s="8">
        <v>-1</v>
      </c>
      <c r="P33" s="8">
        <v>-1</v>
      </c>
      <c r="Q33" s="8"/>
      <c r="R33" s="8"/>
      <c r="S33" s="8"/>
      <c r="T33" s="8"/>
      <c r="U33" s="8">
        <v>-1</v>
      </c>
      <c r="V33" s="8"/>
      <c r="W33" s="8" t="s">
        <v>12</v>
      </c>
      <c r="X33" s="8">
        <v>-1</v>
      </c>
      <c r="Y33" s="8">
        <v>-1</v>
      </c>
      <c r="Z33" s="8">
        <v>-1</v>
      </c>
      <c r="AA33" s="8">
        <v>-1</v>
      </c>
      <c r="AB33" s="8">
        <v>-1</v>
      </c>
      <c r="AC33" s="8" t="s">
        <v>12</v>
      </c>
      <c r="AD33" s="8" t="s">
        <v>12</v>
      </c>
      <c r="AE33" s="8"/>
      <c r="AF33" s="8"/>
      <c r="AG33" s="8"/>
      <c r="AH33" s="8"/>
      <c r="AI33" s="8"/>
      <c r="AJ33" s="8"/>
      <c r="AK33" s="15">
        <v>14</v>
      </c>
    </row>
    <row r="34" spans="1:42" x14ac:dyDescent="0.2">
      <c r="A34" s="3" t="s">
        <v>96</v>
      </c>
      <c r="B34" s="3" t="s">
        <v>52</v>
      </c>
      <c r="C34" s="3" t="s">
        <v>7</v>
      </c>
      <c r="D34" s="3" t="s">
        <v>87</v>
      </c>
      <c r="E34" s="38" t="s">
        <v>11</v>
      </c>
      <c r="F34" s="3" t="s">
        <v>8</v>
      </c>
      <c r="G34" s="8"/>
      <c r="H34" s="8"/>
      <c r="I34" s="8"/>
      <c r="J34" s="8"/>
      <c r="K34" s="8">
        <v>2</v>
      </c>
      <c r="L34" s="8">
        <v>70</v>
      </c>
      <c r="M34" s="8">
        <v>26</v>
      </c>
      <c r="N34" s="8">
        <v>273</v>
      </c>
      <c r="O34" s="8">
        <v>145</v>
      </c>
      <c r="P34" s="8">
        <v>53</v>
      </c>
      <c r="Q34" s="8">
        <v>141</v>
      </c>
      <c r="R34" s="8">
        <v>137</v>
      </c>
      <c r="S34" s="8">
        <v>111.5</v>
      </c>
      <c r="T34" s="8">
        <v>182.25200000000001</v>
      </c>
      <c r="U34" s="8">
        <v>542.90700000000004</v>
      </c>
      <c r="V34" s="8">
        <v>450.72</v>
      </c>
      <c r="W34" s="8">
        <v>539.69899999999996</v>
      </c>
      <c r="X34" s="8">
        <v>437.06700000000001</v>
      </c>
      <c r="Y34" s="8">
        <v>353.76400000000001</v>
      </c>
      <c r="Z34" s="8">
        <v>273.57100000000003</v>
      </c>
      <c r="AA34" s="8">
        <v>438.30900000000003</v>
      </c>
      <c r="AB34" s="8">
        <v>178.40299999999999</v>
      </c>
      <c r="AC34" s="8">
        <v>850.36699999999996</v>
      </c>
      <c r="AD34" s="8">
        <v>620.84400000000005</v>
      </c>
      <c r="AE34" s="8">
        <v>192.23</v>
      </c>
      <c r="AF34" s="8">
        <v>146.672</v>
      </c>
      <c r="AG34" s="8">
        <v>136.74299999999999</v>
      </c>
      <c r="AH34" s="8">
        <v>109.124</v>
      </c>
      <c r="AI34" s="8"/>
      <c r="AJ34" s="8">
        <v>13</v>
      </c>
      <c r="AK34" s="15">
        <v>15</v>
      </c>
      <c r="AM34" s="9">
        <f>+AP34/$AP$3</f>
        <v>1.4882678450850112E-2</v>
      </c>
      <c r="AN34" s="10">
        <f>+AN32+AM34</f>
        <v>0.84573733299395759</v>
      </c>
      <c r="AP34" s="5">
        <f>SUM(G34:AJ34)</f>
        <v>6424.1719999999996</v>
      </c>
    </row>
    <row r="35" spans="1:42" x14ac:dyDescent="0.2">
      <c r="A35" s="3" t="s">
        <v>96</v>
      </c>
      <c r="B35" s="3" t="s">
        <v>52</v>
      </c>
      <c r="C35" s="3" t="s">
        <v>7</v>
      </c>
      <c r="D35" s="3" t="s">
        <v>87</v>
      </c>
      <c r="E35" s="38" t="s">
        <v>11</v>
      </c>
      <c r="F35" s="3" t="s">
        <v>9</v>
      </c>
      <c r="G35" s="8" t="s">
        <v>13</v>
      </c>
      <c r="H35" s="8"/>
      <c r="I35" s="8" t="s">
        <v>13</v>
      </c>
      <c r="J35" s="8" t="s">
        <v>13</v>
      </c>
      <c r="K35" s="8">
        <v>-1</v>
      </c>
      <c r="L35" s="8" t="s">
        <v>13</v>
      </c>
      <c r="M35" s="8" t="s">
        <v>13</v>
      </c>
      <c r="N35" s="8" t="s">
        <v>14</v>
      </c>
      <c r="O35" s="8" t="s">
        <v>14</v>
      </c>
      <c r="P35" s="8" t="s">
        <v>13</v>
      </c>
      <c r="Q35" s="8" t="s">
        <v>14</v>
      </c>
      <c r="R35" s="8" t="s">
        <v>14</v>
      </c>
      <c r="S35" s="8" t="s">
        <v>14</v>
      </c>
      <c r="T35" s="8" t="s">
        <v>12</v>
      </c>
      <c r="U35" s="8" t="s">
        <v>12</v>
      </c>
      <c r="V35" s="8" t="s">
        <v>14</v>
      </c>
      <c r="W35" s="8" t="s">
        <v>12</v>
      </c>
      <c r="X35" s="8" t="s">
        <v>12</v>
      </c>
      <c r="Y35" s="8" t="s">
        <v>12</v>
      </c>
      <c r="Z35" s="8" t="s">
        <v>12</v>
      </c>
      <c r="AA35" s="8" t="s">
        <v>12</v>
      </c>
      <c r="AB35" s="8" t="s">
        <v>12</v>
      </c>
      <c r="AC35" s="8" t="s">
        <v>12</v>
      </c>
      <c r="AD35" s="8" t="s">
        <v>14</v>
      </c>
      <c r="AE35" s="8" t="s">
        <v>14</v>
      </c>
      <c r="AF35" s="8" t="s">
        <v>47</v>
      </c>
      <c r="AG35" s="8" t="s">
        <v>13</v>
      </c>
      <c r="AH35" s="8">
        <v>-1</v>
      </c>
      <c r="AI35" s="8"/>
      <c r="AJ35" s="8">
        <v>-1</v>
      </c>
      <c r="AK35" s="15">
        <v>15</v>
      </c>
    </row>
    <row r="36" spans="1:42" x14ac:dyDescent="0.2">
      <c r="A36" s="3" t="s">
        <v>96</v>
      </c>
      <c r="B36" s="3" t="s">
        <v>52</v>
      </c>
      <c r="C36" s="3" t="s">
        <v>7</v>
      </c>
      <c r="D36" s="3" t="s">
        <v>55</v>
      </c>
      <c r="E36" s="38" t="s">
        <v>33</v>
      </c>
      <c r="F36" s="3" t="s">
        <v>8</v>
      </c>
      <c r="G36" s="8"/>
      <c r="H36" s="8"/>
      <c r="I36" s="8"/>
      <c r="J36" s="8"/>
      <c r="K36" s="8"/>
      <c r="L36" s="8"/>
      <c r="M36" s="8"/>
      <c r="N36" s="8"/>
      <c r="O36" s="8"/>
      <c r="P36" s="8">
        <v>74</v>
      </c>
      <c r="Q36" s="8">
        <v>13</v>
      </c>
      <c r="R36" s="8"/>
      <c r="S36" s="8"/>
      <c r="T36" s="8"/>
      <c r="U36" s="8"/>
      <c r="V36" s="8"/>
      <c r="W36" s="8"/>
      <c r="X36" s="8">
        <v>268</v>
      </c>
      <c r="Y36" s="8">
        <v>11</v>
      </c>
      <c r="Z36" s="8">
        <v>208</v>
      </c>
      <c r="AA36" s="8">
        <v>399</v>
      </c>
      <c r="AB36" s="8">
        <v>255</v>
      </c>
      <c r="AC36" s="8">
        <v>136</v>
      </c>
      <c r="AD36" s="8">
        <v>547</v>
      </c>
      <c r="AE36" s="8">
        <v>433</v>
      </c>
      <c r="AF36" s="8">
        <v>698</v>
      </c>
      <c r="AG36" s="8">
        <v>478</v>
      </c>
      <c r="AH36" s="8">
        <v>1742</v>
      </c>
      <c r="AI36" s="8">
        <v>304</v>
      </c>
      <c r="AJ36" s="8">
        <v>231.5</v>
      </c>
      <c r="AK36" s="15">
        <v>16</v>
      </c>
      <c r="AM36" s="9">
        <f>+AP36/$AP$3</f>
        <v>1.3430887018405412E-2</v>
      </c>
      <c r="AN36" s="10">
        <f>+AN34+AM36</f>
        <v>0.85916822001236304</v>
      </c>
      <c r="AP36" s="5">
        <f>SUM(G36:AJ36)</f>
        <v>5797.5</v>
      </c>
    </row>
    <row r="37" spans="1:42" x14ac:dyDescent="0.2">
      <c r="A37" s="3" t="s">
        <v>96</v>
      </c>
      <c r="B37" s="3" t="s">
        <v>52</v>
      </c>
      <c r="C37" s="3" t="s">
        <v>7</v>
      </c>
      <c r="D37" s="3" t="s">
        <v>55</v>
      </c>
      <c r="E37" s="38" t="s">
        <v>33</v>
      </c>
      <c r="F37" s="3" t="s">
        <v>9</v>
      </c>
      <c r="G37" s="8"/>
      <c r="H37" s="8"/>
      <c r="I37" s="8"/>
      <c r="J37" s="8"/>
      <c r="K37" s="8"/>
      <c r="L37" s="8"/>
      <c r="M37" s="8"/>
      <c r="N37" s="8"/>
      <c r="O37" s="8"/>
      <c r="P37" s="8">
        <v>-1</v>
      </c>
      <c r="Q37" s="8">
        <v>-1</v>
      </c>
      <c r="R37" s="8"/>
      <c r="S37" s="8"/>
      <c r="T37" s="8"/>
      <c r="U37" s="8"/>
      <c r="V37" s="8"/>
      <c r="W37" s="8"/>
      <c r="X37" s="8" t="s">
        <v>49</v>
      </c>
      <c r="Y37" s="8" t="s">
        <v>13</v>
      </c>
      <c r="Z37" s="8" t="s">
        <v>49</v>
      </c>
      <c r="AA37" s="8" t="s">
        <v>49</v>
      </c>
      <c r="AB37" s="8" t="s">
        <v>49</v>
      </c>
      <c r="AC37" s="8" t="s">
        <v>14</v>
      </c>
      <c r="AD37" s="8" t="s">
        <v>14</v>
      </c>
      <c r="AE37" s="8" t="s">
        <v>14</v>
      </c>
      <c r="AF37" s="8" t="s">
        <v>14</v>
      </c>
      <c r="AG37" s="8" t="s">
        <v>49</v>
      </c>
      <c r="AH37" s="8" t="s">
        <v>49</v>
      </c>
      <c r="AI37" s="8" t="s">
        <v>49</v>
      </c>
      <c r="AJ37" s="8" t="s">
        <v>13</v>
      </c>
      <c r="AK37" s="15">
        <v>16</v>
      </c>
    </row>
    <row r="38" spans="1:42" x14ac:dyDescent="0.2">
      <c r="A38" s="3" t="s">
        <v>96</v>
      </c>
      <c r="B38" s="3" t="s">
        <v>52</v>
      </c>
      <c r="C38" s="3" t="s">
        <v>7</v>
      </c>
      <c r="D38" s="3" t="s">
        <v>53</v>
      </c>
      <c r="E38" s="38" t="s">
        <v>11</v>
      </c>
      <c r="F38" s="3" t="s">
        <v>8</v>
      </c>
      <c r="G38" s="8">
        <v>811</v>
      </c>
      <c r="H38" s="8">
        <v>299</v>
      </c>
      <c r="I38" s="8"/>
      <c r="J38" s="8"/>
      <c r="K38" s="8">
        <v>1440</v>
      </c>
      <c r="L38" s="8">
        <v>1340</v>
      </c>
      <c r="M38" s="8">
        <v>207</v>
      </c>
      <c r="N38" s="8">
        <v>207</v>
      </c>
      <c r="O38" s="8">
        <v>207</v>
      </c>
      <c r="P38" s="8">
        <v>207</v>
      </c>
      <c r="Q38" s="8"/>
      <c r="R38" s="8"/>
      <c r="S38" s="8"/>
      <c r="T38" s="8"/>
      <c r="U38" s="8"/>
      <c r="V38" s="8"/>
      <c r="W38" s="8"/>
      <c r="X38" s="8"/>
      <c r="Y38" s="8"/>
      <c r="Z38" s="8"/>
      <c r="AA38" s="8"/>
      <c r="AB38" s="8"/>
      <c r="AC38" s="8"/>
      <c r="AD38" s="8">
        <v>2.31</v>
      </c>
      <c r="AE38" s="8">
        <v>150</v>
      </c>
      <c r="AF38" s="8">
        <v>218.55</v>
      </c>
      <c r="AG38" s="8"/>
      <c r="AH38" s="8"/>
      <c r="AI38" s="8"/>
      <c r="AJ38" s="8"/>
      <c r="AK38" s="15">
        <v>17</v>
      </c>
      <c r="AM38" s="9">
        <f>+AP38/$AP$3</f>
        <v>1.1789202882705057E-2</v>
      </c>
      <c r="AN38" s="10">
        <f>+AN36+AM38</f>
        <v>0.87095742289506806</v>
      </c>
      <c r="AP38" s="5">
        <f>SUM(G38:AJ38)</f>
        <v>5088.8600000000006</v>
      </c>
    </row>
    <row r="39" spans="1:42" x14ac:dyDescent="0.2">
      <c r="A39" s="3" t="s">
        <v>96</v>
      </c>
      <c r="B39" s="3" t="s">
        <v>52</v>
      </c>
      <c r="C39" s="3" t="s">
        <v>7</v>
      </c>
      <c r="D39" s="3" t="s">
        <v>53</v>
      </c>
      <c r="E39" s="38" t="s">
        <v>11</v>
      </c>
      <c r="F39" s="3" t="s">
        <v>9</v>
      </c>
      <c r="G39" s="8">
        <v>-1</v>
      </c>
      <c r="H39" s="8">
        <v>-1</v>
      </c>
      <c r="I39" s="8"/>
      <c r="J39" s="8"/>
      <c r="K39" s="8">
        <v>-1</v>
      </c>
      <c r="L39" s="8">
        <v>-1</v>
      </c>
      <c r="M39" s="8">
        <v>-1</v>
      </c>
      <c r="N39" s="8">
        <v>-1</v>
      </c>
      <c r="O39" s="8">
        <v>-1</v>
      </c>
      <c r="P39" s="8">
        <v>-1</v>
      </c>
      <c r="Q39" s="8"/>
      <c r="R39" s="8"/>
      <c r="S39" s="8"/>
      <c r="T39" s="8"/>
      <c r="U39" s="8"/>
      <c r="V39" s="8"/>
      <c r="W39" s="8"/>
      <c r="X39" s="8"/>
      <c r="Y39" s="8"/>
      <c r="Z39" s="8"/>
      <c r="AA39" s="8"/>
      <c r="AB39" s="8"/>
      <c r="AC39" s="8" t="s">
        <v>12</v>
      </c>
      <c r="AD39" s="8" t="s">
        <v>19</v>
      </c>
      <c r="AE39" s="8" t="s">
        <v>47</v>
      </c>
      <c r="AF39" s="8" t="s">
        <v>30</v>
      </c>
      <c r="AG39" s="8"/>
      <c r="AH39" s="8"/>
      <c r="AI39" s="8"/>
      <c r="AJ39" s="8" t="s">
        <v>13</v>
      </c>
      <c r="AK39" s="15">
        <v>17</v>
      </c>
    </row>
    <row r="40" spans="1:42" x14ac:dyDescent="0.2">
      <c r="A40" s="3" t="s">
        <v>96</v>
      </c>
      <c r="B40" s="3" t="s">
        <v>52</v>
      </c>
      <c r="C40" s="3" t="s">
        <v>7</v>
      </c>
      <c r="D40" s="3" t="s">
        <v>59</v>
      </c>
      <c r="E40" s="38" t="s">
        <v>27</v>
      </c>
      <c r="F40" s="3" t="s">
        <v>8</v>
      </c>
      <c r="G40" s="8"/>
      <c r="H40" s="8"/>
      <c r="I40" s="8"/>
      <c r="J40" s="8"/>
      <c r="K40" s="8"/>
      <c r="L40" s="8"/>
      <c r="M40" s="8"/>
      <c r="N40" s="8"/>
      <c r="O40" s="8"/>
      <c r="P40" s="8"/>
      <c r="Q40" s="8"/>
      <c r="R40" s="8"/>
      <c r="S40" s="8">
        <v>1</v>
      </c>
      <c r="T40" s="8"/>
      <c r="U40" s="8">
        <v>4085</v>
      </c>
      <c r="V40" s="8"/>
      <c r="W40" s="8">
        <v>3.5920000000000001</v>
      </c>
      <c r="X40" s="8">
        <v>50.13</v>
      </c>
      <c r="Y40" s="8">
        <v>98.513999999999996</v>
      </c>
      <c r="Z40" s="8">
        <v>54.292999999999999</v>
      </c>
      <c r="AA40" s="8">
        <v>323.02999999999997</v>
      </c>
      <c r="AB40" s="8"/>
      <c r="AC40" s="8"/>
      <c r="AD40" s="8">
        <v>0.34399999999999997</v>
      </c>
      <c r="AE40" s="8">
        <v>3.86</v>
      </c>
      <c r="AF40" s="8">
        <v>3.4870000000000001</v>
      </c>
      <c r="AG40" s="8"/>
      <c r="AH40" s="8">
        <v>2.4590000000000001</v>
      </c>
      <c r="AI40" s="8">
        <v>2.923</v>
      </c>
      <c r="AJ40" s="8"/>
      <c r="AK40" s="15">
        <v>18</v>
      </c>
      <c r="AM40" s="9">
        <f>+AP40/$AP$3</f>
        <v>1.0723007061970826E-2</v>
      </c>
      <c r="AN40" s="10">
        <f>+AN38+AM40</f>
        <v>0.88168042995703888</v>
      </c>
      <c r="AP40" s="5">
        <f>SUM(G40:AJ40)</f>
        <v>4628.6319999999987</v>
      </c>
    </row>
    <row r="41" spans="1:42" x14ac:dyDescent="0.2">
      <c r="A41" s="3" t="s">
        <v>96</v>
      </c>
      <c r="B41" s="3" t="s">
        <v>52</v>
      </c>
      <c r="C41" s="3" t="s">
        <v>7</v>
      </c>
      <c r="D41" s="3" t="s">
        <v>59</v>
      </c>
      <c r="E41" s="38" t="s">
        <v>27</v>
      </c>
      <c r="F41" s="3" t="s">
        <v>9</v>
      </c>
      <c r="G41" s="8"/>
      <c r="H41" s="8"/>
      <c r="I41" s="8"/>
      <c r="J41" s="8"/>
      <c r="K41" s="8"/>
      <c r="L41" s="8"/>
      <c r="M41" s="8"/>
      <c r="N41" s="8"/>
      <c r="O41" s="8"/>
      <c r="P41" s="8"/>
      <c r="Q41" s="8"/>
      <c r="R41" s="8"/>
      <c r="S41" s="8">
        <v>-1</v>
      </c>
      <c r="T41" s="8"/>
      <c r="U41" s="8">
        <v>-1</v>
      </c>
      <c r="V41" s="8"/>
      <c r="W41" s="8">
        <v>-1</v>
      </c>
      <c r="X41" s="8">
        <v>-1</v>
      </c>
      <c r="Y41" s="8">
        <v>-1</v>
      </c>
      <c r="Z41" s="8">
        <v>-1</v>
      </c>
      <c r="AA41" s="8">
        <v>-1</v>
      </c>
      <c r="AB41" s="8"/>
      <c r="AC41" s="8"/>
      <c r="AD41" s="8">
        <v>-1</v>
      </c>
      <c r="AE41" s="8">
        <v>-1</v>
      </c>
      <c r="AF41" s="8">
        <v>-1</v>
      </c>
      <c r="AG41" s="8"/>
      <c r="AH41" s="8">
        <v>-1</v>
      </c>
      <c r="AI41" s="8">
        <v>-1</v>
      </c>
      <c r="AJ41" s="8"/>
      <c r="AK41" s="15">
        <v>18</v>
      </c>
    </row>
    <row r="42" spans="1:42" x14ac:dyDescent="0.2">
      <c r="A42" s="3" t="s">
        <v>96</v>
      </c>
      <c r="B42" s="3" t="s">
        <v>52</v>
      </c>
      <c r="C42" s="3" t="s">
        <v>7</v>
      </c>
      <c r="D42" s="3" t="s">
        <v>136</v>
      </c>
      <c r="E42" s="38" t="s">
        <v>27</v>
      </c>
      <c r="F42" s="3" t="s">
        <v>8</v>
      </c>
      <c r="G42" s="8">
        <v>28</v>
      </c>
      <c r="H42" s="8">
        <v>0.02</v>
      </c>
      <c r="I42" s="8"/>
      <c r="J42" s="8">
        <v>7.43</v>
      </c>
      <c r="K42" s="8">
        <v>5</v>
      </c>
      <c r="L42" s="8">
        <v>1</v>
      </c>
      <c r="M42" s="8">
        <v>53</v>
      </c>
      <c r="N42" s="8">
        <v>36.950000000000003</v>
      </c>
      <c r="O42" s="8">
        <v>51.6</v>
      </c>
      <c r="P42" s="8">
        <v>79.7</v>
      </c>
      <c r="Q42" s="8">
        <v>65.650000000000006</v>
      </c>
      <c r="R42" s="8">
        <v>85.111000000000004</v>
      </c>
      <c r="S42" s="8">
        <v>93.938999999999993</v>
      </c>
      <c r="T42" s="8">
        <v>138.69200000000001</v>
      </c>
      <c r="U42" s="8">
        <v>134.13499999999999</v>
      </c>
      <c r="V42" s="8">
        <v>165.25399999999999</v>
      </c>
      <c r="W42" s="8">
        <v>210.333</v>
      </c>
      <c r="X42" s="8">
        <v>212.035</v>
      </c>
      <c r="Y42" s="8">
        <v>232.64</v>
      </c>
      <c r="Z42" s="8">
        <v>199.303</v>
      </c>
      <c r="AA42" s="8">
        <v>157.905</v>
      </c>
      <c r="AB42" s="8">
        <v>163.072</v>
      </c>
      <c r="AC42" s="8">
        <v>149.435</v>
      </c>
      <c r="AD42" s="8">
        <v>224.59299999999999</v>
      </c>
      <c r="AE42" s="8">
        <v>238.58</v>
      </c>
      <c r="AF42" s="8">
        <v>200.709</v>
      </c>
      <c r="AG42" s="8">
        <v>125.90600000000001</v>
      </c>
      <c r="AH42" s="8">
        <v>167.84399999999999</v>
      </c>
      <c r="AI42" s="8">
        <v>172.626</v>
      </c>
      <c r="AJ42" s="8">
        <v>129.18199999999999</v>
      </c>
      <c r="AK42" s="15">
        <v>19</v>
      </c>
      <c r="AM42" s="9">
        <f>+AP42/$AP$3</f>
        <v>8.1770159170664151E-3</v>
      </c>
      <c r="AN42" s="10">
        <f>+AN40+AM42</f>
        <v>0.88985744587410531</v>
      </c>
      <c r="AP42" s="5">
        <f>SUM(G42:AJ42)</f>
        <v>3529.6439999999993</v>
      </c>
    </row>
    <row r="43" spans="1:42" x14ac:dyDescent="0.2">
      <c r="A43" s="3" t="s">
        <v>96</v>
      </c>
      <c r="B43" s="3" t="s">
        <v>52</v>
      </c>
      <c r="C43" s="3" t="s">
        <v>7</v>
      </c>
      <c r="D43" s="3" t="s">
        <v>136</v>
      </c>
      <c r="E43" s="38" t="s">
        <v>27</v>
      </c>
      <c r="F43" s="3" t="s">
        <v>9</v>
      </c>
      <c r="G43" s="8">
        <v>-1</v>
      </c>
      <c r="H43" s="8">
        <v>-1</v>
      </c>
      <c r="I43" s="8"/>
      <c r="J43" s="8">
        <v>-1</v>
      </c>
      <c r="K43" s="8">
        <v>-1</v>
      </c>
      <c r="L43" s="8" t="s">
        <v>12</v>
      </c>
      <c r="M43" s="8" t="s">
        <v>12</v>
      </c>
      <c r="N43" s="8">
        <v>-1</v>
      </c>
      <c r="O43" s="8">
        <v>-1</v>
      </c>
      <c r="P43" s="8">
        <v>-1</v>
      </c>
      <c r="Q43" s="8">
        <v>-1</v>
      </c>
      <c r="R43" s="8">
        <v>-1</v>
      </c>
      <c r="S43" s="8">
        <v>-1</v>
      </c>
      <c r="T43" s="8">
        <v>-1</v>
      </c>
      <c r="U43" s="8">
        <v>-1</v>
      </c>
      <c r="V43" s="8">
        <v>-1</v>
      </c>
      <c r="W43" s="8">
        <v>-1</v>
      </c>
      <c r="X43" s="8" t="s">
        <v>12</v>
      </c>
      <c r="Y43" s="8">
        <v>-1</v>
      </c>
      <c r="Z43" s="8">
        <v>-1</v>
      </c>
      <c r="AA43" s="8" t="s">
        <v>12</v>
      </c>
      <c r="AB43" s="8" t="s">
        <v>12</v>
      </c>
      <c r="AC43" s="8">
        <v>-1</v>
      </c>
      <c r="AD43" s="8">
        <v>-1</v>
      </c>
      <c r="AE43" s="8" t="s">
        <v>12</v>
      </c>
      <c r="AF43" s="8">
        <v>-1</v>
      </c>
      <c r="AG43" s="8">
        <v>-1</v>
      </c>
      <c r="AH43" s="8">
        <v>-1</v>
      </c>
      <c r="AI43" s="8">
        <v>-1</v>
      </c>
      <c r="AJ43" s="8">
        <v>-1</v>
      </c>
      <c r="AK43" s="15">
        <v>19</v>
      </c>
    </row>
    <row r="44" spans="1:42" x14ac:dyDescent="0.2">
      <c r="A44" s="3" t="s">
        <v>96</v>
      </c>
      <c r="B44" s="3" t="s">
        <v>52</v>
      </c>
      <c r="C44" s="3" t="s">
        <v>7</v>
      </c>
      <c r="D44" s="3" t="s">
        <v>161</v>
      </c>
      <c r="E44" s="38" t="s">
        <v>11</v>
      </c>
      <c r="F44" s="3" t="s">
        <v>8</v>
      </c>
      <c r="G44" s="8"/>
      <c r="H44" s="8"/>
      <c r="I44" s="8"/>
      <c r="J44" s="8"/>
      <c r="K44" s="8"/>
      <c r="L44" s="8"/>
      <c r="M44" s="8"/>
      <c r="N44" s="8"/>
      <c r="O44" s="8"/>
      <c r="P44" s="8"/>
      <c r="Q44" s="8"/>
      <c r="R44" s="8"/>
      <c r="S44" s="8">
        <v>14.525</v>
      </c>
      <c r="T44" s="8"/>
      <c r="U44" s="8">
        <v>20.8</v>
      </c>
      <c r="V44" s="8">
        <v>2.08</v>
      </c>
      <c r="W44" s="8"/>
      <c r="X44" s="8">
        <v>357.52</v>
      </c>
      <c r="Y44" s="8">
        <v>259.82900000000001</v>
      </c>
      <c r="Z44" s="8">
        <v>666.13</v>
      </c>
      <c r="AA44" s="8">
        <v>1185.508</v>
      </c>
      <c r="AB44" s="8">
        <v>202.31100000000001</v>
      </c>
      <c r="AC44" s="8"/>
      <c r="AD44" s="8"/>
      <c r="AE44" s="8"/>
      <c r="AF44" s="8"/>
      <c r="AG44" s="8"/>
      <c r="AH44" s="8"/>
      <c r="AI44" s="8"/>
      <c r="AJ44" s="8">
        <v>631</v>
      </c>
      <c r="AK44" s="15">
        <v>20</v>
      </c>
      <c r="AM44" s="9">
        <f>+AP44/$AP$3</f>
        <v>7.7369855399792341E-3</v>
      </c>
      <c r="AN44" s="10">
        <f>+AN42+AM44</f>
        <v>0.89759443141408457</v>
      </c>
      <c r="AP44" s="5">
        <f>SUM(G44:AJ44)</f>
        <v>3339.703</v>
      </c>
    </row>
    <row r="45" spans="1:42" x14ac:dyDescent="0.2">
      <c r="A45" s="3" t="s">
        <v>96</v>
      </c>
      <c r="B45" s="3" t="s">
        <v>52</v>
      </c>
      <c r="C45" s="3" t="s">
        <v>7</v>
      </c>
      <c r="D45" s="3" t="s">
        <v>161</v>
      </c>
      <c r="E45" s="38" t="s">
        <v>11</v>
      </c>
      <c r="F45" s="3" t="s">
        <v>9</v>
      </c>
      <c r="G45" s="8"/>
      <c r="H45" s="8"/>
      <c r="I45" s="8"/>
      <c r="J45" s="8"/>
      <c r="K45" s="8"/>
      <c r="L45" s="8"/>
      <c r="M45" s="8"/>
      <c r="N45" s="8"/>
      <c r="O45" s="8"/>
      <c r="P45" s="8"/>
      <c r="Q45" s="8"/>
      <c r="R45" s="8"/>
      <c r="S45" s="8">
        <v>-1</v>
      </c>
      <c r="T45" s="8"/>
      <c r="U45" s="8">
        <v>-1</v>
      </c>
      <c r="V45" s="8">
        <v>-1</v>
      </c>
      <c r="W45" s="8"/>
      <c r="X45" s="8">
        <v>-1</v>
      </c>
      <c r="Y45" s="8">
        <v>-1</v>
      </c>
      <c r="Z45" s="8">
        <v>-1</v>
      </c>
      <c r="AA45" s="8">
        <v>-1</v>
      </c>
      <c r="AB45" s="8">
        <v>-1</v>
      </c>
      <c r="AC45" s="8"/>
      <c r="AD45" s="8"/>
      <c r="AE45" s="8"/>
      <c r="AF45" s="8"/>
      <c r="AG45" s="8"/>
      <c r="AH45" s="8"/>
      <c r="AI45" s="8" t="s">
        <v>13</v>
      </c>
      <c r="AJ45" s="8" t="s">
        <v>13</v>
      </c>
      <c r="AK45" s="15">
        <v>20</v>
      </c>
    </row>
    <row r="46" spans="1:42" x14ac:dyDescent="0.2">
      <c r="A46" s="3" t="s">
        <v>96</v>
      </c>
      <c r="B46" s="3" t="s">
        <v>52</v>
      </c>
      <c r="C46" s="3" t="s">
        <v>7</v>
      </c>
      <c r="D46" s="3" t="s">
        <v>10</v>
      </c>
      <c r="E46" s="38" t="s">
        <v>11</v>
      </c>
      <c r="F46" s="3" t="s">
        <v>8</v>
      </c>
      <c r="G46" s="8">
        <v>1002</v>
      </c>
      <c r="H46" s="8">
        <v>1121</v>
      </c>
      <c r="I46" s="8">
        <v>1121</v>
      </c>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15">
        <v>21</v>
      </c>
      <c r="AM46" s="9">
        <f>+AP46/$AP$3</f>
        <v>7.5152733915838134E-3</v>
      </c>
      <c r="AN46" s="10">
        <f>+AN44+AM46</f>
        <v>0.90510970480566844</v>
      </c>
      <c r="AP46" s="5">
        <f>SUM(G46:AJ46)</f>
        <v>3244</v>
      </c>
    </row>
    <row r="47" spans="1:42" x14ac:dyDescent="0.2">
      <c r="A47" s="3" t="s">
        <v>96</v>
      </c>
      <c r="B47" s="3" t="s">
        <v>52</v>
      </c>
      <c r="C47" s="3" t="s">
        <v>7</v>
      </c>
      <c r="D47" s="3" t="s">
        <v>10</v>
      </c>
      <c r="E47" s="38" t="s">
        <v>11</v>
      </c>
      <c r="F47" s="3" t="s">
        <v>9</v>
      </c>
      <c r="G47" s="8">
        <v>-1</v>
      </c>
      <c r="H47" s="8">
        <v>-1</v>
      </c>
      <c r="I47" s="8">
        <v>-1</v>
      </c>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15">
        <v>21</v>
      </c>
    </row>
    <row r="48" spans="1:42" x14ac:dyDescent="0.2">
      <c r="A48" s="3" t="s">
        <v>96</v>
      </c>
      <c r="B48" s="3" t="s">
        <v>52</v>
      </c>
      <c r="C48" s="3" t="s">
        <v>7</v>
      </c>
      <c r="D48" s="3" t="s">
        <v>10</v>
      </c>
      <c r="E48" s="38" t="s">
        <v>16</v>
      </c>
      <c r="F48" s="3" t="s">
        <v>8</v>
      </c>
      <c r="G48" s="8">
        <v>887</v>
      </c>
      <c r="H48" s="8">
        <v>994</v>
      </c>
      <c r="I48" s="8">
        <v>994</v>
      </c>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15">
        <v>22</v>
      </c>
      <c r="AM48" s="9">
        <f>+AP48/$AP$3</f>
        <v>6.6604226266348526E-3</v>
      </c>
      <c r="AN48" s="10">
        <f>+AN46+AM48</f>
        <v>0.91177012743230323</v>
      </c>
      <c r="AP48" s="5">
        <f>SUM(G48:AJ48)</f>
        <v>2875</v>
      </c>
    </row>
    <row r="49" spans="1:42" x14ac:dyDescent="0.2">
      <c r="A49" s="3" t="s">
        <v>96</v>
      </c>
      <c r="B49" s="3" t="s">
        <v>52</v>
      </c>
      <c r="C49" s="3" t="s">
        <v>7</v>
      </c>
      <c r="D49" s="3" t="s">
        <v>10</v>
      </c>
      <c r="E49" s="38" t="s">
        <v>16</v>
      </c>
      <c r="F49" s="3" t="s">
        <v>9</v>
      </c>
      <c r="G49" s="8">
        <v>-1</v>
      </c>
      <c r="H49" s="8">
        <v>-1</v>
      </c>
      <c r="I49" s="8">
        <v>-1</v>
      </c>
      <c r="J49" s="8"/>
      <c r="K49" s="8"/>
      <c r="L49" s="8"/>
      <c r="M49" s="8"/>
      <c r="N49" s="8"/>
      <c r="O49" s="8"/>
      <c r="P49" s="8"/>
      <c r="Q49" s="8"/>
      <c r="R49" s="8"/>
      <c r="S49" s="8" t="s">
        <v>12</v>
      </c>
      <c r="T49" s="8"/>
      <c r="U49" s="8"/>
      <c r="V49" s="8"/>
      <c r="W49" s="8"/>
      <c r="X49" s="8"/>
      <c r="Y49" s="8"/>
      <c r="Z49" s="8"/>
      <c r="AA49" s="8"/>
      <c r="AB49" s="8"/>
      <c r="AC49" s="8"/>
      <c r="AD49" s="8"/>
      <c r="AE49" s="8"/>
      <c r="AF49" s="8"/>
      <c r="AG49" s="8"/>
      <c r="AH49" s="8"/>
      <c r="AI49" s="8"/>
      <c r="AJ49" s="8"/>
      <c r="AK49" s="15">
        <v>22</v>
      </c>
    </row>
    <row r="50" spans="1:42" x14ac:dyDescent="0.2">
      <c r="A50" s="3" t="s">
        <v>96</v>
      </c>
      <c r="B50" s="3" t="s">
        <v>52</v>
      </c>
      <c r="C50" s="3" t="s">
        <v>7</v>
      </c>
      <c r="D50" s="3" t="s">
        <v>153</v>
      </c>
      <c r="E50" s="38" t="s">
        <v>11</v>
      </c>
      <c r="F50" s="3" t="s">
        <v>8</v>
      </c>
      <c r="G50" s="8"/>
      <c r="H50" s="8"/>
      <c r="I50" s="8"/>
      <c r="J50" s="8"/>
      <c r="K50" s="8"/>
      <c r="L50" s="8"/>
      <c r="M50" s="8"/>
      <c r="N50" s="8">
        <v>33</v>
      </c>
      <c r="O50" s="8">
        <v>33</v>
      </c>
      <c r="P50" s="8">
        <v>33</v>
      </c>
      <c r="Q50" s="8">
        <v>33</v>
      </c>
      <c r="R50" s="8">
        <v>178.3</v>
      </c>
      <c r="S50" s="8">
        <v>181.7</v>
      </c>
      <c r="T50" s="8">
        <v>179.3</v>
      </c>
      <c r="U50" s="8"/>
      <c r="V50" s="8">
        <v>183</v>
      </c>
      <c r="W50" s="8">
        <v>188</v>
      </c>
      <c r="X50" s="8">
        <v>193</v>
      </c>
      <c r="Y50" s="8">
        <v>198.1</v>
      </c>
      <c r="Z50" s="8">
        <v>203.4</v>
      </c>
      <c r="AA50" s="8">
        <v>208.8</v>
      </c>
      <c r="AB50" s="8">
        <v>214.34299999999999</v>
      </c>
      <c r="AC50" s="8">
        <v>181.7</v>
      </c>
      <c r="AD50" s="8">
        <v>121.7</v>
      </c>
      <c r="AE50" s="8">
        <v>249</v>
      </c>
      <c r="AF50" s="8">
        <v>11</v>
      </c>
      <c r="AG50" s="8">
        <v>86.677999999999997</v>
      </c>
      <c r="AH50" s="8">
        <v>5.6859999999999999</v>
      </c>
      <c r="AI50" s="8">
        <v>70.611000000000004</v>
      </c>
      <c r="AJ50" s="8">
        <v>35.213999999999999</v>
      </c>
      <c r="AK50" s="15">
        <v>23</v>
      </c>
      <c r="AM50" s="9">
        <f>+AP50/$AP$3</f>
        <v>6.5365549824606206E-3</v>
      </c>
      <c r="AN50" s="10">
        <f>+AN48+AM50</f>
        <v>0.91830668241476388</v>
      </c>
      <c r="AP50" s="5">
        <f>SUM(G50:AJ50)</f>
        <v>2821.5319999999992</v>
      </c>
    </row>
    <row r="51" spans="1:42" x14ac:dyDescent="0.2">
      <c r="A51" s="3" t="s">
        <v>96</v>
      </c>
      <c r="B51" s="3" t="s">
        <v>52</v>
      </c>
      <c r="C51" s="3" t="s">
        <v>7</v>
      </c>
      <c r="D51" s="3" t="s">
        <v>153</v>
      </c>
      <c r="E51" s="38" t="s">
        <v>11</v>
      </c>
      <c r="F51" s="3" t="s">
        <v>9</v>
      </c>
      <c r="G51" s="8"/>
      <c r="H51" s="8"/>
      <c r="I51" s="8"/>
      <c r="J51" s="8"/>
      <c r="K51" s="8"/>
      <c r="L51" s="8"/>
      <c r="M51" s="8"/>
      <c r="N51" s="8">
        <v>-1</v>
      </c>
      <c r="O51" s="8">
        <v>-1</v>
      </c>
      <c r="P51" s="8">
        <v>-1</v>
      </c>
      <c r="Q51" s="8">
        <v>-1</v>
      </c>
      <c r="R51" s="8">
        <v>-1</v>
      </c>
      <c r="S51" s="8">
        <v>-1</v>
      </c>
      <c r="T51" s="8">
        <v>-1</v>
      </c>
      <c r="U51" s="8"/>
      <c r="V51" s="8">
        <v>-1</v>
      </c>
      <c r="W51" s="8">
        <v>-1</v>
      </c>
      <c r="X51" s="8">
        <v>-1</v>
      </c>
      <c r="Y51" s="8">
        <v>-1</v>
      </c>
      <c r="Z51" s="8">
        <v>-1</v>
      </c>
      <c r="AA51" s="8">
        <v>-1</v>
      </c>
      <c r="AB51" s="8">
        <v>-1</v>
      </c>
      <c r="AC51" s="8">
        <v>-1</v>
      </c>
      <c r="AD51" s="8">
        <v>-1</v>
      </c>
      <c r="AE51" s="8">
        <v>-1</v>
      </c>
      <c r="AF51" s="8">
        <v>-1</v>
      </c>
      <c r="AG51" s="8">
        <v>-1</v>
      </c>
      <c r="AH51" s="8">
        <v>-1</v>
      </c>
      <c r="AI51" s="8">
        <v>-1</v>
      </c>
      <c r="AJ51" s="8">
        <v>-1</v>
      </c>
      <c r="AK51" s="15">
        <v>23</v>
      </c>
    </row>
    <row r="52" spans="1:42" x14ac:dyDescent="0.2">
      <c r="A52" s="3" t="s">
        <v>96</v>
      </c>
      <c r="B52" s="3" t="s">
        <v>52</v>
      </c>
      <c r="C52" s="3" t="s">
        <v>7</v>
      </c>
      <c r="D52" s="3" t="s">
        <v>67</v>
      </c>
      <c r="E52" s="38" t="s">
        <v>11</v>
      </c>
      <c r="F52" s="3" t="s">
        <v>8</v>
      </c>
      <c r="G52" s="8">
        <v>64.09</v>
      </c>
      <c r="H52" s="8"/>
      <c r="I52" s="8"/>
      <c r="J52" s="8"/>
      <c r="K52" s="8"/>
      <c r="L52" s="8"/>
      <c r="M52" s="8"/>
      <c r="N52" s="8"/>
      <c r="O52" s="8"/>
      <c r="P52" s="8"/>
      <c r="Q52" s="8"/>
      <c r="R52" s="8"/>
      <c r="S52" s="8">
        <v>35.229999999999997</v>
      </c>
      <c r="T52" s="8">
        <v>190.99700000000001</v>
      </c>
      <c r="U52" s="8">
        <v>577.35</v>
      </c>
      <c r="V52" s="8">
        <v>368.48599999999999</v>
      </c>
      <c r="W52" s="8">
        <v>227.56899999999999</v>
      </c>
      <c r="X52" s="8">
        <v>106.253</v>
      </c>
      <c r="Y52" s="8">
        <v>250.416</v>
      </c>
      <c r="Z52" s="8">
        <v>259.24799999999999</v>
      </c>
      <c r="AA52" s="8">
        <v>71.725999999999999</v>
      </c>
      <c r="AB52" s="8">
        <v>30.140999999999998</v>
      </c>
      <c r="AC52" s="8"/>
      <c r="AD52" s="8"/>
      <c r="AE52" s="8"/>
      <c r="AF52" s="8"/>
      <c r="AG52" s="8"/>
      <c r="AH52" s="8">
        <v>2</v>
      </c>
      <c r="AI52" s="8">
        <v>405.71499999999997</v>
      </c>
      <c r="AJ52" s="8">
        <v>200.4</v>
      </c>
      <c r="AK52" s="15">
        <v>24</v>
      </c>
      <c r="AM52" s="9">
        <f>+AP52/$AP$3</f>
        <v>6.462627766308085E-3</v>
      </c>
      <c r="AN52" s="10">
        <f>+AN50+AM52</f>
        <v>0.924769310181072</v>
      </c>
      <c r="AP52" s="5">
        <f>SUM(G52:AJ52)</f>
        <v>2789.6210000000001</v>
      </c>
    </row>
    <row r="53" spans="1:42" x14ac:dyDescent="0.2">
      <c r="A53" s="3" t="s">
        <v>96</v>
      </c>
      <c r="B53" s="3" t="s">
        <v>52</v>
      </c>
      <c r="C53" s="3" t="s">
        <v>7</v>
      </c>
      <c r="D53" s="3" t="s">
        <v>67</v>
      </c>
      <c r="E53" s="38" t="s">
        <v>11</v>
      </c>
      <c r="F53" s="3" t="s">
        <v>9</v>
      </c>
      <c r="G53" s="8" t="s">
        <v>14</v>
      </c>
      <c r="H53" s="8" t="s">
        <v>12</v>
      </c>
      <c r="I53" s="8" t="s">
        <v>12</v>
      </c>
      <c r="J53" s="8" t="s">
        <v>12</v>
      </c>
      <c r="K53" s="8" t="s">
        <v>12</v>
      </c>
      <c r="L53" s="8"/>
      <c r="M53" s="8"/>
      <c r="N53" s="8" t="s">
        <v>12</v>
      </c>
      <c r="O53" s="8" t="s">
        <v>12</v>
      </c>
      <c r="P53" s="8" t="s">
        <v>12</v>
      </c>
      <c r="Q53" s="8"/>
      <c r="R53" s="8" t="s">
        <v>12</v>
      </c>
      <c r="S53" s="8" t="s">
        <v>12</v>
      </c>
      <c r="T53" s="8" t="s">
        <v>12</v>
      </c>
      <c r="U53" s="8" t="s">
        <v>12</v>
      </c>
      <c r="V53" s="8" t="s">
        <v>12</v>
      </c>
      <c r="W53" s="8" t="s">
        <v>12</v>
      </c>
      <c r="X53" s="8" t="s">
        <v>12</v>
      </c>
      <c r="Y53" s="8" t="s">
        <v>12</v>
      </c>
      <c r="Z53" s="8" t="s">
        <v>12</v>
      </c>
      <c r="AA53" s="8" t="s">
        <v>12</v>
      </c>
      <c r="AB53" s="8" t="s">
        <v>12</v>
      </c>
      <c r="AC53" s="8" t="s">
        <v>12</v>
      </c>
      <c r="AD53" s="8" t="s">
        <v>12</v>
      </c>
      <c r="AE53" s="8" t="s">
        <v>12</v>
      </c>
      <c r="AF53" s="8"/>
      <c r="AG53" s="8" t="s">
        <v>12</v>
      </c>
      <c r="AH53" s="8" t="s">
        <v>14</v>
      </c>
      <c r="AI53" s="8" t="s">
        <v>14</v>
      </c>
      <c r="AJ53" s="8" t="s">
        <v>12</v>
      </c>
      <c r="AK53" s="15">
        <v>24</v>
      </c>
    </row>
    <row r="54" spans="1:42" x14ac:dyDescent="0.2">
      <c r="A54" s="3" t="s">
        <v>96</v>
      </c>
      <c r="B54" s="3" t="s">
        <v>52</v>
      </c>
      <c r="C54" s="3" t="s">
        <v>7</v>
      </c>
      <c r="D54" s="3" t="s">
        <v>136</v>
      </c>
      <c r="E54" s="38" t="s">
        <v>31</v>
      </c>
      <c r="F54" s="3" t="s">
        <v>8</v>
      </c>
      <c r="G54" s="8">
        <v>90</v>
      </c>
      <c r="H54" s="8">
        <v>44</v>
      </c>
      <c r="I54" s="8"/>
      <c r="J54" s="8">
        <v>46.26</v>
      </c>
      <c r="K54" s="8">
        <v>161.43</v>
      </c>
      <c r="L54" s="8">
        <v>107.01</v>
      </c>
      <c r="M54" s="8">
        <v>118.08</v>
      </c>
      <c r="N54" s="8">
        <v>119.28</v>
      </c>
      <c r="O54" s="8">
        <v>106.96</v>
      </c>
      <c r="P54" s="8">
        <v>97.18</v>
      </c>
      <c r="Q54" s="8">
        <v>81.83</v>
      </c>
      <c r="R54" s="8">
        <v>64.453000000000003</v>
      </c>
      <c r="S54" s="8">
        <v>36.460999999999999</v>
      </c>
      <c r="T54" s="8">
        <v>42.018999999999998</v>
      </c>
      <c r="U54" s="8">
        <v>68.373000000000005</v>
      </c>
      <c r="V54" s="8">
        <v>48.637</v>
      </c>
      <c r="W54" s="8">
        <v>59.784999999999997</v>
      </c>
      <c r="X54" s="8">
        <v>44.478999999999999</v>
      </c>
      <c r="Y54" s="8">
        <v>44.91</v>
      </c>
      <c r="Z54" s="8">
        <v>82.394000000000005</v>
      </c>
      <c r="AA54" s="8">
        <v>97.081000000000003</v>
      </c>
      <c r="AB54" s="8">
        <v>103.34099999999999</v>
      </c>
      <c r="AC54" s="8">
        <v>148.40199999999999</v>
      </c>
      <c r="AD54" s="8">
        <v>164.18799999999999</v>
      </c>
      <c r="AE54" s="8">
        <v>182.41399999999999</v>
      </c>
      <c r="AF54" s="8">
        <v>114.76600000000001</v>
      </c>
      <c r="AG54" s="8">
        <v>85.899000000000001</v>
      </c>
      <c r="AH54" s="8">
        <v>102.669</v>
      </c>
      <c r="AI54" s="8">
        <v>56.353000000000002</v>
      </c>
      <c r="AJ54" s="8">
        <v>51.392000000000003</v>
      </c>
      <c r="AK54" s="15">
        <v>25</v>
      </c>
      <c r="AM54" s="9">
        <f>+AP54/$AP$3</f>
        <v>5.9539452277886607E-3</v>
      </c>
      <c r="AN54" s="10">
        <f>+AN52+AM54</f>
        <v>0.93072325540886069</v>
      </c>
      <c r="AP54" s="5">
        <f>SUM(G54:AJ54)</f>
        <v>2570.0460000000003</v>
      </c>
    </row>
    <row r="55" spans="1:42" x14ac:dyDescent="0.2">
      <c r="A55" s="3" t="s">
        <v>96</v>
      </c>
      <c r="B55" s="3" t="s">
        <v>52</v>
      </c>
      <c r="C55" s="3" t="s">
        <v>7</v>
      </c>
      <c r="D55" s="3" t="s">
        <v>136</v>
      </c>
      <c r="E55" s="38" t="s">
        <v>31</v>
      </c>
      <c r="F55" s="3" t="s">
        <v>9</v>
      </c>
      <c r="G55" s="8">
        <v>-1</v>
      </c>
      <c r="H55" s="8">
        <v>-1</v>
      </c>
      <c r="I55" s="8"/>
      <c r="J55" s="8">
        <v>-1</v>
      </c>
      <c r="K55" s="8">
        <v>-1</v>
      </c>
      <c r="L55" s="8">
        <v>-1</v>
      </c>
      <c r="M55" s="8">
        <v>-1</v>
      </c>
      <c r="N55" s="8" t="s">
        <v>12</v>
      </c>
      <c r="O55" s="8" t="s">
        <v>12</v>
      </c>
      <c r="P55" s="8">
        <v>-1</v>
      </c>
      <c r="Q55" s="8">
        <v>-1</v>
      </c>
      <c r="R55" s="8">
        <v>-1</v>
      </c>
      <c r="S55" s="8">
        <v>-1</v>
      </c>
      <c r="T55" s="8">
        <v>-1</v>
      </c>
      <c r="U55" s="8">
        <v>-1</v>
      </c>
      <c r="V55" s="8">
        <v>-1</v>
      </c>
      <c r="W55" s="8">
        <v>-1</v>
      </c>
      <c r="X55" s="8">
        <v>-1</v>
      </c>
      <c r="Y55" s="8">
        <v>-1</v>
      </c>
      <c r="Z55" s="8">
        <v>-1</v>
      </c>
      <c r="AA55" s="8">
        <v>-1</v>
      </c>
      <c r="AB55" s="8">
        <v>-1</v>
      </c>
      <c r="AC55" s="8">
        <v>-1</v>
      </c>
      <c r="AD55" s="8">
        <v>-1</v>
      </c>
      <c r="AE55" s="8">
        <v>-1</v>
      </c>
      <c r="AF55" s="8">
        <v>-1</v>
      </c>
      <c r="AG55" s="8">
        <v>-1</v>
      </c>
      <c r="AH55" s="8">
        <v>-1</v>
      </c>
      <c r="AI55" s="8">
        <v>-1</v>
      </c>
      <c r="AJ55" s="8">
        <v>-1</v>
      </c>
      <c r="AK55" s="15">
        <v>25</v>
      </c>
    </row>
    <row r="56" spans="1:42" x14ac:dyDescent="0.2">
      <c r="A56" s="3" t="s">
        <v>96</v>
      </c>
      <c r="B56" s="3" t="s">
        <v>52</v>
      </c>
      <c r="C56" s="3" t="s">
        <v>7</v>
      </c>
      <c r="D56" s="3" t="s">
        <v>137</v>
      </c>
      <c r="E56" s="38" t="s">
        <v>21</v>
      </c>
      <c r="F56" s="3" t="s">
        <v>8</v>
      </c>
      <c r="G56" s="8"/>
      <c r="H56" s="8"/>
      <c r="I56" s="8"/>
      <c r="J56" s="8"/>
      <c r="K56" s="8"/>
      <c r="L56" s="8"/>
      <c r="M56" s="8">
        <v>610</v>
      </c>
      <c r="N56" s="8">
        <v>610</v>
      </c>
      <c r="O56" s="8">
        <v>610</v>
      </c>
      <c r="P56" s="8">
        <v>610</v>
      </c>
      <c r="Q56" s="8"/>
      <c r="R56" s="8"/>
      <c r="S56" s="8"/>
      <c r="T56" s="8"/>
      <c r="U56" s="8"/>
      <c r="V56" s="8"/>
      <c r="W56" s="8"/>
      <c r="X56" s="8">
        <v>7.0000000000000001E-3</v>
      </c>
      <c r="Y56" s="8"/>
      <c r="Z56" s="8"/>
      <c r="AA56" s="8"/>
      <c r="AB56" s="8">
        <v>3.5000000000000003E-2</v>
      </c>
      <c r="AC56" s="8"/>
      <c r="AD56" s="8">
        <v>4.5999999999999999E-2</v>
      </c>
      <c r="AE56" s="8">
        <v>0.14399999999999999</v>
      </c>
      <c r="AF56" s="8"/>
      <c r="AG56" s="8"/>
      <c r="AH56" s="8"/>
      <c r="AI56" s="8"/>
      <c r="AJ56" s="8"/>
      <c r="AK56" s="15">
        <v>26</v>
      </c>
      <c r="AM56" s="16">
        <f>+AP56/$AP$3</f>
        <v>5.653209192013362E-3</v>
      </c>
      <c r="AN56" s="17">
        <f>+AN54+AM56</f>
        <v>0.93637646460087409</v>
      </c>
      <c r="AP56" s="5">
        <f>SUM(G56:AJ56)</f>
        <v>2440.2319999999995</v>
      </c>
    </row>
    <row r="57" spans="1:42" x14ac:dyDescent="0.2">
      <c r="A57" s="3" t="s">
        <v>96</v>
      </c>
      <c r="B57" s="3" t="s">
        <v>52</v>
      </c>
      <c r="C57" s="3" t="s">
        <v>7</v>
      </c>
      <c r="D57" s="3" t="s">
        <v>137</v>
      </c>
      <c r="E57" s="38" t="s">
        <v>21</v>
      </c>
      <c r="F57" s="3" t="s">
        <v>9</v>
      </c>
      <c r="G57" s="8"/>
      <c r="H57" s="8"/>
      <c r="I57" s="8"/>
      <c r="J57" s="8"/>
      <c r="K57" s="8"/>
      <c r="L57" s="8"/>
      <c r="M57" s="8">
        <v>-1</v>
      </c>
      <c r="N57" s="8">
        <v>-1</v>
      </c>
      <c r="O57" s="8">
        <v>-1</v>
      </c>
      <c r="P57" s="8">
        <v>-1</v>
      </c>
      <c r="Q57" s="8"/>
      <c r="R57" s="8"/>
      <c r="S57" s="8"/>
      <c r="T57" s="8"/>
      <c r="U57" s="8"/>
      <c r="V57" s="8"/>
      <c r="W57" s="8"/>
      <c r="X57" s="8">
        <v>-1</v>
      </c>
      <c r="Y57" s="8"/>
      <c r="Z57" s="8"/>
      <c r="AA57" s="8"/>
      <c r="AB57" s="8" t="s">
        <v>13</v>
      </c>
      <c r="AC57" s="8"/>
      <c r="AD57" s="8">
        <v>-1</v>
      </c>
      <c r="AE57" s="8" t="s">
        <v>13</v>
      </c>
      <c r="AF57" s="8"/>
      <c r="AG57" s="8"/>
      <c r="AH57" s="8"/>
      <c r="AI57" s="8"/>
      <c r="AJ57" s="8"/>
      <c r="AK57" s="15">
        <v>26</v>
      </c>
    </row>
    <row r="58" spans="1:42" x14ac:dyDescent="0.2">
      <c r="A58" s="3" t="s">
        <v>96</v>
      </c>
      <c r="B58" s="3" t="s">
        <v>52</v>
      </c>
      <c r="C58" s="3" t="s">
        <v>7</v>
      </c>
      <c r="D58" s="3" t="s">
        <v>54</v>
      </c>
      <c r="E58" s="38" t="s">
        <v>11</v>
      </c>
      <c r="F58" s="3" t="s">
        <v>8</v>
      </c>
      <c r="G58" s="8">
        <v>33.71</v>
      </c>
      <c r="H58" s="8">
        <v>43</v>
      </c>
      <c r="I58" s="8">
        <v>230</v>
      </c>
      <c r="J58" s="8">
        <v>588</v>
      </c>
      <c r="K58" s="8">
        <v>194</v>
      </c>
      <c r="L58" s="8">
        <v>189</v>
      </c>
      <c r="M58" s="8">
        <v>67</v>
      </c>
      <c r="N58" s="8">
        <v>89</v>
      </c>
      <c r="O58" s="8">
        <v>69</v>
      </c>
      <c r="P58" s="8">
        <v>253</v>
      </c>
      <c r="Q58" s="8">
        <v>70</v>
      </c>
      <c r="R58" s="8">
        <v>90</v>
      </c>
      <c r="S58" s="8">
        <v>33</v>
      </c>
      <c r="T58" s="8"/>
      <c r="U58" s="8">
        <v>1</v>
      </c>
      <c r="V58" s="8"/>
      <c r="W58" s="8">
        <v>60</v>
      </c>
      <c r="X58" s="8">
        <v>5</v>
      </c>
      <c r="Y58" s="8">
        <v>20</v>
      </c>
      <c r="Z58" s="8">
        <v>4</v>
      </c>
      <c r="AA58" s="8">
        <v>4.5999999999999996</v>
      </c>
      <c r="AB58" s="8">
        <v>1.5</v>
      </c>
      <c r="AC58" s="8">
        <v>0.1</v>
      </c>
      <c r="AD58" s="8">
        <v>3</v>
      </c>
      <c r="AE58" s="8">
        <v>4</v>
      </c>
      <c r="AF58" s="8"/>
      <c r="AG58" s="8"/>
      <c r="AH58" s="8"/>
      <c r="AI58" s="8"/>
      <c r="AJ58" s="8"/>
      <c r="AK58" s="15">
        <v>27</v>
      </c>
      <c r="AM58" s="9">
        <f>+AP58/$AP$3</f>
        <v>4.753595753675937E-3</v>
      </c>
      <c r="AN58" s="10">
        <f>+AN56+AM58</f>
        <v>0.94113006035455005</v>
      </c>
      <c r="AP58" s="5">
        <f>SUM(G58:AJ58)</f>
        <v>2051.91</v>
      </c>
    </row>
    <row r="59" spans="1:42" x14ac:dyDescent="0.2">
      <c r="A59" s="3" t="s">
        <v>96</v>
      </c>
      <c r="B59" s="3" t="s">
        <v>52</v>
      </c>
      <c r="C59" s="3" t="s">
        <v>7</v>
      </c>
      <c r="D59" s="3" t="s">
        <v>54</v>
      </c>
      <c r="E59" s="38" t="s">
        <v>11</v>
      </c>
      <c r="F59" s="3" t="s">
        <v>9</v>
      </c>
      <c r="G59" s="8" t="s">
        <v>14</v>
      </c>
      <c r="H59" s="8" t="s">
        <v>12</v>
      </c>
      <c r="I59" s="8" t="s">
        <v>12</v>
      </c>
      <c r="J59" s="8" t="s">
        <v>12</v>
      </c>
      <c r="K59" s="8" t="s">
        <v>12</v>
      </c>
      <c r="L59" s="8">
        <v>-1</v>
      </c>
      <c r="M59" s="8">
        <v>-1</v>
      </c>
      <c r="N59" s="8" t="s">
        <v>12</v>
      </c>
      <c r="O59" s="8" t="s">
        <v>12</v>
      </c>
      <c r="P59" s="8" t="s">
        <v>12</v>
      </c>
      <c r="Q59" s="8" t="s">
        <v>12</v>
      </c>
      <c r="R59" s="8" t="s">
        <v>12</v>
      </c>
      <c r="S59" s="8" t="s">
        <v>12</v>
      </c>
      <c r="T59" s="8"/>
      <c r="U59" s="8">
        <v>-1</v>
      </c>
      <c r="V59" s="8"/>
      <c r="W59" s="8">
        <v>-1</v>
      </c>
      <c r="X59" s="8">
        <v>-1</v>
      </c>
      <c r="Y59" s="8">
        <v>-1</v>
      </c>
      <c r="Z59" s="8">
        <v>-1</v>
      </c>
      <c r="AA59" s="8">
        <v>-1</v>
      </c>
      <c r="AB59" s="8">
        <v>-1</v>
      </c>
      <c r="AC59" s="8">
        <v>-1</v>
      </c>
      <c r="AD59" s="8">
        <v>-1</v>
      </c>
      <c r="AE59" s="8">
        <v>-1</v>
      </c>
      <c r="AF59" s="8"/>
      <c r="AG59" s="8"/>
      <c r="AH59" s="8"/>
      <c r="AI59" s="8"/>
      <c r="AJ59" s="8"/>
      <c r="AK59" s="15">
        <v>27</v>
      </c>
    </row>
    <row r="60" spans="1:42" x14ac:dyDescent="0.2">
      <c r="A60" s="3" t="s">
        <v>96</v>
      </c>
      <c r="B60" s="3" t="s">
        <v>52</v>
      </c>
      <c r="C60" s="3" t="s">
        <v>7</v>
      </c>
      <c r="D60" s="3" t="s">
        <v>24</v>
      </c>
      <c r="E60" s="38" t="s">
        <v>11</v>
      </c>
      <c r="F60" s="3" t="s">
        <v>8</v>
      </c>
      <c r="G60" s="8"/>
      <c r="H60" s="8"/>
      <c r="I60" s="8"/>
      <c r="J60" s="8"/>
      <c r="K60" s="8"/>
      <c r="L60" s="8"/>
      <c r="M60" s="8"/>
      <c r="N60" s="8"/>
      <c r="O60" s="8"/>
      <c r="P60" s="8"/>
      <c r="Q60" s="8">
        <v>8.69</v>
      </c>
      <c r="R60" s="8"/>
      <c r="S60" s="8"/>
      <c r="T60" s="8">
        <v>39.39</v>
      </c>
      <c r="U60" s="8">
        <v>41.55</v>
      </c>
      <c r="V60" s="8">
        <v>49.697000000000003</v>
      </c>
      <c r="W60" s="8">
        <v>160.036</v>
      </c>
      <c r="X60" s="8">
        <v>185.18199999999999</v>
      </c>
      <c r="Y60" s="8">
        <v>166.50200000000001</v>
      </c>
      <c r="Z60" s="8">
        <v>209.143</v>
      </c>
      <c r="AA60" s="8">
        <v>284.488</v>
      </c>
      <c r="AB60" s="8">
        <v>284.16699999999997</v>
      </c>
      <c r="AC60" s="8"/>
      <c r="AD60" s="8"/>
      <c r="AE60" s="8"/>
      <c r="AF60" s="8"/>
      <c r="AG60" s="8">
        <v>3.4980000000000002</v>
      </c>
      <c r="AH60" s="8">
        <v>2</v>
      </c>
      <c r="AI60" s="8">
        <v>531.42600000000004</v>
      </c>
      <c r="AJ60" s="8">
        <v>20.047999999999998</v>
      </c>
      <c r="AK60" s="15">
        <v>28</v>
      </c>
      <c r="AM60" s="9">
        <f>+AP60/$AP$3</f>
        <v>4.6004801666630069E-3</v>
      </c>
      <c r="AN60" s="10">
        <f>+AN58+AM60</f>
        <v>0.94573054052121308</v>
      </c>
      <c r="AP60" s="5">
        <f>SUM(G60:AJ60)</f>
        <v>1985.8170000000002</v>
      </c>
    </row>
    <row r="61" spans="1:42" x14ac:dyDescent="0.2">
      <c r="A61" s="3" t="s">
        <v>96</v>
      </c>
      <c r="B61" s="3" t="s">
        <v>52</v>
      </c>
      <c r="C61" s="3" t="s">
        <v>7</v>
      </c>
      <c r="D61" s="3" t="s">
        <v>24</v>
      </c>
      <c r="E61" s="38" t="s">
        <v>11</v>
      </c>
      <c r="F61" s="3" t="s">
        <v>9</v>
      </c>
      <c r="G61" s="8"/>
      <c r="H61" s="8"/>
      <c r="I61" s="8"/>
      <c r="J61" s="8" t="s">
        <v>12</v>
      </c>
      <c r="K61" s="8" t="s">
        <v>12</v>
      </c>
      <c r="L61" s="8"/>
      <c r="M61" s="8"/>
      <c r="N61" s="8" t="s">
        <v>12</v>
      </c>
      <c r="O61" s="8" t="s">
        <v>12</v>
      </c>
      <c r="P61" s="8" t="s">
        <v>12</v>
      </c>
      <c r="Q61" s="8" t="s">
        <v>14</v>
      </c>
      <c r="R61" s="8" t="s">
        <v>12</v>
      </c>
      <c r="S61" s="8" t="s">
        <v>12</v>
      </c>
      <c r="T61" s="8" t="s">
        <v>12</v>
      </c>
      <c r="U61" s="8" t="s">
        <v>12</v>
      </c>
      <c r="V61" s="8" t="s">
        <v>12</v>
      </c>
      <c r="W61" s="8" t="s">
        <v>12</v>
      </c>
      <c r="X61" s="8" t="s">
        <v>49</v>
      </c>
      <c r="Y61" s="8" t="s">
        <v>12</v>
      </c>
      <c r="Z61" s="8" t="s">
        <v>12</v>
      </c>
      <c r="AA61" s="8" t="s">
        <v>12</v>
      </c>
      <c r="AB61" s="8" t="s">
        <v>12</v>
      </c>
      <c r="AC61" s="8" t="s">
        <v>12</v>
      </c>
      <c r="AD61" s="8" t="s">
        <v>12</v>
      </c>
      <c r="AE61" s="8" t="s">
        <v>12</v>
      </c>
      <c r="AF61" s="8"/>
      <c r="AG61" s="8" t="s">
        <v>49</v>
      </c>
      <c r="AH61" s="8" t="s">
        <v>14</v>
      </c>
      <c r="AI61" s="8" t="s">
        <v>14</v>
      </c>
      <c r="AJ61" s="8" t="s">
        <v>14</v>
      </c>
      <c r="AK61" s="15">
        <v>28</v>
      </c>
    </row>
    <row r="62" spans="1:42" x14ac:dyDescent="0.2">
      <c r="A62" s="3" t="s">
        <v>96</v>
      </c>
      <c r="B62" s="3" t="s">
        <v>52</v>
      </c>
      <c r="C62" s="3" t="s">
        <v>7</v>
      </c>
      <c r="D62" s="3" t="s">
        <v>23</v>
      </c>
      <c r="E62" s="38" t="s">
        <v>11</v>
      </c>
      <c r="F62" s="3" t="s">
        <v>8</v>
      </c>
      <c r="G62" s="8"/>
      <c r="H62" s="8"/>
      <c r="I62" s="8"/>
      <c r="J62" s="8"/>
      <c r="K62" s="8"/>
      <c r="L62" s="8"/>
      <c r="M62" s="8"/>
      <c r="N62" s="8"/>
      <c r="O62" s="8"/>
      <c r="P62" s="8"/>
      <c r="Q62" s="8"/>
      <c r="R62" s="8">
        <v>300</v>
      </c>
      <c r="S62" s="8">
        <v>280</v>
      </c>
      <c r="T62" s="8"/>
      <c r="U62" s="8"/>
      <c r="V62" s="8"/>
      <c r="W62" s="8"/>
      <c r="X62" s="8"/>
      <c r="Y62" s="8">
        <v>22</v>
      </c>
      <c r="Z62" s="8">
        <v>322.65199999999999</v>
      </c>
      <c r="AA62" s="8"/>
      <c r="AB62" s="8"/>
      <c r="AC62" s="8"/>
      <c r="AD62" s="8"/>
      <c r="AE62" s="8"/>
      <c r="AF62" s="8"/>
      <c r="AG62" s="8"/>
      <c r="AH62" s="8">
        <v>94</v>
      </c>
      <c r="AI62" s="8">
        <v>31.196000000000002</v>
      </c>
      <c r="AJ62" s="8">
        <v>847</v>
      </c>
      <c r="AK62" s="15">
        <v>29</v>
      </c>
      <c r="AM62" s="9">
        <f>+AP62/$AP$3</f>
        <v>4.3943684655607185E-3</v>
      </c>
      <c r="AN62" s="10">
        <f>+AN60+AM62</f>
        <v>0.95012490898677382</v>
      </c>
      <c r="AP62" s="5">
        <f>SUM(G62:AJ62)</f>
        <v>1896.848</v>
      </c>
    </row>
    <row r="63" spans="1:42" x14ac:dyDescent="0.2">
      <c r="A63" s="3" t="s">
        <v>96</v>
      </c>
      <c r="B63" s="3" t="s">
        <v>52</v>
      </c>
      <c r="C63" s="3" t="s">
        <v>7</v>
      </c>
      <c r="D63" s="3" t="s">
        <v>23</v>
      </c>
      <c r="E63" s="38" t="s">
        <v>11</v>
      </c>
      <c r="F63" s="3" t="s">
        <v>9</v>
      </c>
      <c r="G63" s="8"/>
      <c r="H63" s="8"/>
      <c r="I63" s="8"/>
      <c r="J63" s="8"/>
      <c r="K63" s="8"/>
      <c r="L63" s="8"/>
      <c r="M63" s="8"/>
      <c r="N63" s="8"/>
      <c r="O63" s="8"/>
      <c r="P63" s="8"/>
      <c r="Q63" s="8"/>
      <c r="R63" s="8">
        <v>-1</v>
      </c>
      <c r="S63" s="8">
        <v>-1</v>
      </c>
      <c r="T63" s="8"/>
      <c r="U63" s="8" t="s">
        <v>13</v>
      </c>
      <c r="V63" s="8"/>
      <c r="W63" s="8" t="s">
        <v>13</v>
      </c>
      <c r="X63" s="8" t="s">
        <v>13</v>
      </c>
      <c r="Y63" s="8">
        <v>-1</v>
      </c>
      <c r="Z63" s="8">
        <v>-1</v>
      </c>
      <c r="AA63" s="8"/>
      <c r="AB63" s="8"/>
      <c r="AC63" s="8"/>
      <c r="AD63" s="8"/>
      <c r="AE63" s="8"/>
      <c r="AF63" s="8"/>
      <c r="AG63" s="8"/>
      <c r="AH63" s="8" t="s">
        <v>13</v>
      </c>
      <c r="AI63" s="8" t="s">
        <v>13</v>
      </c>
      <c r="AJ63" s="8" t="s">
        <v>13</v>
      </c>
      <c r="AK63" s="15">
        <v>29</v>
      </c>
    </row>
    <row r="64" spans="1:42" ht="12" thickBot="1" x14ac:dyDescent="0.25">
      <c r="A64" s="3" t="s">
        <v>96</v>
      </c>
      <c r="B64" s="3" t="s">
        <v>52</v>
      </c>
      <c r="C64" s="3" t="s">
        <v>7</v>
      </c>
      <c r="D64" s="3" t="s">
        <v>136</v>
      </c>
      <c r="E64" s="38" t="s">
        <v>11</v>
      </c>
      <c r="F64" s="3" t="s">
        <v>8</v>
      </c>
      <c r="G64" s="8"/>
      <c r="H64" s="8"/>
      <c r="I64" s="8"/>
      <c r="J64" s="8"/>
      <c r="K64" s="8">
        <v>15</v>
      </c>
      <c r="L64" s="8">
        <v>60</v>
      </c>
      <c r="M64" s="8">
        <v>203</v>
      </c>
      <c r="N64" s="8">
        <v>18.84</v>
      </c>
      <c r="O64" s="8">
        <v>177.12</v>
      </c>
      <c r="P64" s="8">
        <v>122.28</v>
      </c>
      <c r="Q64" s="8">
        <v>484.16</v>
      </c>
      <c r="R64" s="8">
        <v>69.655000000000001</v>
      </c>
      <c r="S64" s="8">
        <v>101.986</v>
      </c>
      <c r="T64" s="8">
        <v>109.087</v>
      </c>
      <c r="U64" s="8">
        <v>119.46599999999999</v>
      </c>
      <c r="V64" s="8">
        <v>13.888</v>
      </c>
      <c r="W64" s="8">
        <v>120.56</v>
      </c>
      <c r="X64" s="8">
        <v>187.78700000000001</v>
      </c>
      <c r="Y64" s="8">
        <v>8.2710000000000008</v>
      </c>
      <c r="Z64" s="8">
        <v>60.161999999999999</v>
      </c>
      <c r="AA64" s="8"/>
      <c r="AB64" s="8"/>
      <c r="AC64" s="8"/>
      <c r="AD64" s="8"/>
      <c r="AE64" s="8"/>
      <c r="AF64" s="8"/>
      <c r="AG64" s="8"/>
      <c r="AH64" s="8"/>
      <c r="AI64" s="8"/>
      <c r="AJ64" s="8"/>
      <c r="AK64" s="33">
        <v>30</v>
      </c>
      <c r="AM64" s="9">
        <f>+AP64/$AP$3</f>
        <v>4.3350941791867785E-3</v>
      </c>
      <c r="AN64" s="10">
        <f>+AN62+AM64</f>
        <v>0.95446000316596058</v>
      </c>
      <c r="AP64" s="5">
        <f>SUM(G64:AJ64)</f>
        <v>1871.2619999999999</v>
      </c>
    </row>
    <row r="65" spans="1:42" x14ac:dyDescent="0.2">
      <c r="A65" s="3" t="s">
        <v>96</v>
      </c>
      <c r="B65" s="3" t="s">
        <v>52</v>
      </c>
      <c r="C65" s="3" t="s">
        <v>7</v>
      </c>
      <c r="D65" s="3" t="s">
        <v>136</v>
      </c>
      <c r="E65" s="38" t="s">
        <v>11</v>
      </c>
      <c r="F65" s="3" t="s">
        <v>9</v>
      </c>
      <c r="G65" s="8"/>
      <c r="H65" s="8"/>
      <c r="I65" s="8"/>
      <c r="J65" s="8"/>
      <c r="K65" s="8">
        <v>-1</v>
      </c>
      <c r="L65" s="8">
        <v>-1</v>
      </c>
      <c r="M65" s="8">
        <v>-1</v>
      </c>
      <c r="N65" s="8">
        <v>-1</v>
      </c>
      <c r="O65" s="8">
        <v>-1</v>
      </c>
      <c r="P65" s="8">
        <v>-1</v>
      </c>
      <c r="Q65" s="8">
        <v>-1</v>
      </c>
      <c r="R65" s="8">
        <v>-1</v>
      </c>
      <c r="S65" s="8">
        <v>-1</v>
      </c>
      <c r="T65" s="8">
        <v>-1</v>
      </c>
      <c r="U65" s="8">
        <v>-1</v>
      </c>
      <c r="V65" s="8">
        <v>-1</v>
      </c>
      <c r="W65" s="8">
        <v>-1</v>
      </c>
      <c r="X65" s="8">
        <v>-1</v>
      </c>
      <c r="Y65" s="8">
        <v>-1</v>
      </c>
      <c r="Z65" s="8">
        <v>-1</v>
      </c>
      <c r="AA65" s="8"/>
      <c r="AB65" s="8"/>
      <c r="AC65" s="8"/>
      <c r="AD65" s="8"/>
      <c r="AE65" s="8"/>
      <c r="AF65" s="8"/>
      <c r="AG65" s="8"/>
      <c r="AH65" s="8"/>
      <c r="AI65" s="8"/>
      <c r="AJ65" s="8"/>
      <c r="AK65" s="15">
        <v>30</v>
      </c>
    </row>
    <row r="66" spans="1:42" x14ac:dyDescent="0.2">
      <c r="A66" s="3" t="s">
        <v>96</v>
      </c>
      <c r="B66" s="3" t="s">
        <v>52</v>
      </c>
      <c r="C66" s="3" t="s">
        <v>7</v>
      </c>
      <c r="D66" s="3" t="s">
        <v>84</v>
      </c>
      <c r="E66" s="38" t="s">
        <v>31</v>
      </c>
      <c r="F66" s="3" t="s">
        <v>8</v>
      </c>
      <c r="G66" s="8"/>
      <c r="H66" s="8"/>
      <c r="I66" s="8"/>
      <c r="J66" s="8"/>
      <c r="K66" s="8"/>
      <c r="L66" s="8"/>
      <c r="M66" s="8"/>
      <c r="N66" s="8"/>
      <c r="O66" s="8"/>
      <c r="P66" s="8"/>
      <c r="Q66" s="8"/>
      <c r="R66" s="8"/>
      <c r="S66" s="8"/>
      <c r="T66" s="8"/>
      <c r="U66" s="8"/>
      <c r="V66" s="8"/>
      <c r="W66" s="8"/>
      <c r="X66" s="8"/>
      <c r="Y66" s="8">
        <v>673</v>
      </c>
      <c r="Z66" s="8">
        <v>256</v>
      </c>
      <c r="AA66" s="8">
        <v>176</v>
      </c>
      <c r="AB66" s="8">
        <v>101</v>
      </c>
      <c r="AC66" s="8">
        <v>78</v>
      </c>
      <c r="AD66" s="8">
        <v>151</v>
      </c>
      <c r="AE66" s="8">
        <v>212</v>
      </c>
      <c r="AF66" s="8">
        <v>2.0499999999999998</v>
      </c>
      <c r="AG66" s="8">
        <v>69.778999999999996</v>
      </c>
      <c r="AH66" s="8">
        <v>0.78500000000000003</v>
      </c>
      <c r="AI66" s="8">
        <v>18.765999999999998</v>
      </c>
      <c r="AJ66" s="8"/>
      <c r="AK66" s="15">
        <v>31</v>
      </c>
      <c r="AM66" s="9">
        <f>+AP66/$AP$3</f>
        <v>4.0272506037180855E-3</v>
      </c>
      <c r="AN66" s="10">
        <f>+AN64+AM66</f>
        <v>0.95848725376967869</v>
      </c>
      <c r="AP66" s="5">
        <f>SUM(G66:AJ66)</f>
        <v>1738.38</v>
      </c>
    </row>
    <row r="67" spans="1:42" x14ac:dyDescent="0.2">
      <c r="A67" s="3" t="s">
        <v>96</v>
      </c>
      <c r="B67" s="3" t="s">
        <v>52</v>
      </c>
      <c r="C67" s="3" t="s">
        <v>7</v>
      </c>
      <c r="D67" s="3" t="s">
        <v>84</v>
      </c>
      <c r="E67" s="38" t="s">
        <v>31</v>
      </c>
      <c r="F67" s="3" t="s">
        <v>9</v>
      </c>
      <c r="G67" s="8"/>
      <c r="H67" s="8"/>
      <c r="I67" s="8"/>
      <c r="J67" s="8"/>
      <c r="K67" s="8"/>
      <c r="L67" s="8"/>
      <c r="M67" s="8"/>
      <c r="N67" s="8"/>
      <c r="O67" s="8"/>
      <c r="P67" s="8"/>
      <c r="Q67" s="8"/>
      <c r="R67" s="8"/>
      <c r="S67" s="8"/>
      <c r="T67" s="8"/>
      <c r="U67" s="8"/>
      <c r="V67" s="8"/>
      <c r="W67" s="8"/>
      <c r="X67" s="8"/>
      <c r="Y67" s="8">
        <v>-1</v>
      </c>
      <c r="Z67" s="8">
        <v>-1</v>
      </c>
      <c r="AA67" s="8">
        <v>-1</v>
      </c>
      <c r="AB67" s="8">
        <v>-1</v>
      </c>
      <c r="AC67" s="8">
        <v>-1</v>
      </c>
      <c r="AD67" s="8">
        <v>-1</v>
      </c>
      <c r="AE67" s="8">
        <v>-1</v>
      </c>
      <c r="AF67" s="8">
        <v>-1</v>
      </c>
      <c r="AG67" s="8" t="s">
        <v>12</v>
      </c>
      <c r="AH67" s="8" t="s">
        <v>12</v>
      </c>
      <c r="AI67" s="8" t="s">
        <v>12</v>
      </c>
      <c r="AJ67" s="8"/>
      <c r="AK67" s="15">
        <v>31</v>
      </c>
    </row>
    <row r="68" spans="1:42" x14ac:dyDescent="0.2">
      <c r="A68" s="3" t="s">
        <v>96</v>
      </c>
      <c r="B68" s="3" t="s">
        <v>52</v>
      </c>
      <c r="C68" s="3" t="s">
        <v>7</v>
      </c>
      <c r="D68" s="3" t="s">
        <v>89</v>
      </c>
      <c r="E68" s="38" t="s">
        <v>11</v>
      </c>
      <c r="F68" s="3" t="s">
        <v>8</v>
      </c>
      <c r="G68" s="8"/>
      <c r="H68" s="8"/>
      <c r="I68" s="8"/>
      <c r="J68" s="8"/>
      <c r="K68" s="8"/>
      <c r="L68" s="8"/>
      <c r="M68" s="8"/>
      <c r="N68" s="8"/>
      <c r="O68" s="8"/>
      <c r="P68" s="8"/>
      <c r="Q68" s="8"/>
      <c r="R68" s="8"/>
      <c r="S68" s="8">
        <v>34.655000000000001</v>
      </c>
      <c r="T68" s="8">
        <v>178.09100000000001</v>
      </c>
      <c r="U68" s="8">
        <v>91.552000000000007</v>
      </c>
      <c r="V68" s="8">
        <v>117.733</v>
      </c>
      <c r="W68" s="8">
        <v>16.798999999999999</v>
      </c>
      <c r="X68" s="8">
        <v>121.44199999999999</v>
      </c>
      <c r="Y68" s="8">
        <v>42.768999999999998</v>
      </c>
      <c r="Z68" s="8">
        <v>126.137</v>
      </c>
      <c r="AA68" s="8">
        <v>145.13900000000001</v>
      </c>
      <c r="AB68" s="8">
        <v>63.951000000000001</v>
      </c>
      <c r="AC68" s="8"/>
      <c r="AD68" s="8">
        <v>120</v>
      </c>
      <c r="AE68" s="8">
        <v>15.362</v>
      </c>
      <c r="AF68" s="8">
        <v>45.21</v>
      </c>
      <c r="AG68" s="8">
        <v>88.084999999999994</v>
      </c>
      <c r="AH68" s="8">
        <v>38</v>
      </c>
      <c r="AI68" s="8">
        <v>221.47</v>
      </c>
      <c r="AJ68" s="8">
        <v>212.773</v>
      </c>
      <c r="AK68" s="15">
        <v>32</v>
      </c>
      <c r="AM68" s="9">
        <f>+AP68/$AP$3</f>
        <v>3.8900760143030237E-3</v>
      </c>
      <c r="AN68" s="10">
        <f>+AN66+AM68</f>
        <v>0.96237732978398172</v>
      </c>
      <c r="AP68" s="5">
        <f>SUM(G68:AJ68)</f>
        <v>1679.1680000000001</v>
      </c>
    </row>
    <row r="69" spans="1:42" x14ac:dyDescent="0.2">
      <c r="A69" s="3" t="s">
        <v>96</v>
      </c>
      <c r="B69" s="3" t="s">
        <v>52</v>
      </c>
      <c r="C69" s="3" t="s">
        <v>7</v>
      </c>
      <c r="D69" s="3" t="s">
        <v>89</v>
      </c>
      <c r="E69" s="38" t="s">
        <v>11</v>
      </c>
      <c r="F69" s="3" t="s">
        <v>9</v>
      </c>
      <c r="G69" s="8"/>
      <c r="H69" s="8"/>
      <c r="I69" s="8"/>
      <c r="J69" s="8"/>
      <c r="K69" s="8"/>
      <c r="L69" s="8"/>
      <c r="M69" s="8"/>
      <c r="N69" s="8"/>
      <c r="O69" s="8"/>
      <c r="P69" s="8"/>
      <c r="Q69" s="8" t="s">
        <v>12</v>
      </c>
      <c r="R69" s="8" t="s">
        <v>12</v>
      </c>
      <c r="S69" s="8" t="s">
        <v>12</v>
      </c>
      <c r="T69" s="8" t="s">
        <v>12</v>
      </c>
      <c r="U69" s="8" t="s">
        <v>12</v>
      </c>
      <c r="V69" s="8" t="s">
        <v>12</v>
      </c>
      <c r="W69" s="8" t="s">
        <v>12</v>
      </c>
      <c r="X69" s="8" t="s">
        <v>12</v>
      </c>
      <c r="Y69" s="8" t="s">
        <v>12</v>
      </c>
      <c r="Z69" s="8" t="s">
        <v>12</v>
      </c>
      <c r="AA69" s="8" t="s">
        <v>12</v>
      </c>
      <c r="AB69" s="8" t="s">
        <v>12</v>
      </c>
      <c r="AC69" s="8" t="s">
        <v>12</v>
      </c>
      <c r="AD69" s="8" t="s">
        <v>49</v>
      </c>
      <c r="AE69" s="8" t="s">
        <v>49</v>
      </c>
      <c r="AF69" s="8" t="s">
        <v>47</v>
      </c>
      <c r="AG69" s="8" t="s">
        <v>49</v>
      </c>
      <c r="AH69" s="8" t="s">
        <v>14</v>
      </c>
      <c r="AI69" s="8" t="s">
        <v>14</v>
      </c>
      <c r="AJ69" s="8" t="s">
        <v>14</v>
      </c>
      <c r="AK69" s="15">
        <v>32</v>
      </c>
    </row>
    <row r="70" spans="1:42" x14ac:dyDescent="0.2">
      <c r="A70" s="3" t="s">
        <v>96</v>
      </c>
      <c r="B70" s="3" t="s">
        <v>52</v>
      </c>
      <c r="C70" s="3" t="s">
        <v>7</v>
      </c>
      <c r="D70" s="3" t="s">
        <v>59</v>
      </c>
      <c r="E70" s="38" t="s">
        <v>11</v>
      </c>
      <c r="F70" s="3" t="s">
        <v>8</v>
      </c>
      <c r="G70" s="8"/>
      <c r="H70" s="8"/>
      <c r="I70" s="8"/>
      <c r="J70" s="8"/>
      <c r="K70" s="8"/>
      <c r="L70" s="8"/>
      <c r="M70" s="8"/>
      <c r="N70" s="8"/>
      <c r="O70" s="8"/>
      <c r="P70" s="8"/>
      <c r="Q70" s="8"/>
      <c r="R70" s="8"/>
      <c r="S70" s="8"/>
      <c r="T70" s="8"/>
      <c r="U70" s="8"/>
      <c r="V70" s="8"/>
      <c r="W70" s="8">
        <v>27.539000000000001</v>
      </c>
      <c r="X70" s="8">
        <v>384.327</v>
      </c>
      <c r="Y70" s="8">
        <v>755.27499999999998</v>
      </c>
      <c r="Z70" s="8">
        <v>416.24299999999999</v>
      </c>
      <c r="AA70" s="8"/>
      <c r="AB70" s="8"/>
      <c r="AC70" s="8"/>
      <c r="AD70" s="8"/>
      <c r="AE70" s="8"/>
      <c r="AF70" s="8"/>
      <c r="AG70" s="8"/>
      <c r="AH70" s="8"/>
      <c r="AI70" s="8"/>
      <c r="AJ70" s="8"/>
      <c r="AK70" s="15">
        <v>33</v>
      </c>
      <c r="AM70" s="9">
        <f>+AP70/$AP$3</f>
        <v>3.668176215739687E-3</v>
      </c>
      <c r="AN70" s="10">
        <f>+AN68+AM70</f>
        <v>0.96604550599972139</v>
      </c>
      <c r="AP70" s="5">
        <f>SUM(G70:AJ70)</f>
        <v>1583.384</v>
      </c>
    </row>
    <row r="71" spans="1:42" x14ac:dyDescent="0.2">
      <c r="A71" s="3" t="s">
        <v>96</v>
      </c>
      <c r="B71" s="3" t="s">
        <v>52</v>
      </c>
      <c r="C71" s="3" t="s">
        <v>7</v>
      </c>
      <c r="D71" s="3" t="s">
        <v>59</v>
      </c>
      <c r="E71" s="38" t="s">
        <v>11</v>
      </c>
      <c r="F71" s="3" t="s">
        <v>9</v>
      </c>
      <c r="G71" s="8"/>
      <c r="H71" s="8"/>
      <c r="I71" s="8"/>
      <c r="J71" s="8"/>
      <c r="K71" s="8"/>
      <c r="L71" s="8"/>
      <c r="M71" s="8"/>
      <c r="N71" s="8"/>
      <c r="O71" s="8"/>
      <c r="P71" s="8"/>
      <c r="Q71" s="8"/>
      <c r="R71" s="8"/>
      <c r="S71" s="8"/>
      <c r="T71" s="8"/>
      <c r="U71" s="8"/>
      <c r="V71" s="8"/>
      <c r="W71" s="8">
        <v>-1</v>
      </c>
      <c r="X71" s="8">
        <v>-1</v>
      </c>
      <c r="Y71" s="8">
        <v>-1</v>
      </c>
      <c r="Z71" s="8">
        <v>-1</v>
      </c>
      <c r="AA71" s="8"/>
      <c r="AB71" s="8"/>
      <c r="AC71" s="8"/>
      <c r="AD71" s="8"/>
      <c r="AE71" s="8"/>
      <c r="AF71" s="8"/>
      <c r="AG71" s="8"/>
      <c r="AH71" s="8"/>
      <c r="AI71" s="8"/>
      <c r="AJ71" s="8"/>
      <c r="AK71" s="15">
        <v>33</v>
      </c>
    </row>
    <row r="72" spans="1:42" x14ac:dyDescent="0.2">
      <c r="A72" s="3" t="s">
        <v>96</v>
      </c>
      <c r="B72" s="3" t="s">
        <v>52</v>
      </c>
      <c r="C72" s="3" t="s">
        <v>7</v>
      </c>
      <c r="D72" s="3" t="s">
        <v>87</v>
      </c>
      <c r="E72" s="38" t="s">
        <v>27</v>
      </c>
      <c r="F72" s="3" t="s">
        <v>8</v>
      </c>
      <c r="G72" s="8">
        <v>8</v>
      </c>
      <c r="H72" s="8">
        <v>23</v>
      </c>
      <c r="I72" s="8">
        <v>4</v>
      </c>
      <c r="J72" s="8">
        <v>62</v>
      </c>
      <c r="K72" s="8">
        <v>60</v>
      </c>
      <c r="L72" s="8">
        <v>7</v>
      </c>
      <c r="M72" s="8">
        <v>225</v>
      </c>
      <c r="N72" s="8">
        <v>25</v>
      </c>
      <c r="O72" s="8">
        <v>33</v>
      </c>
      <c r="P72" s="8">
        <v>209</v>
      </c>
      <c r="Q72" s="8">
        <v>2</v>
      </c>
      <c r="R72" s="8"/>
      <c r="S72" s="8">
        <v>14</v>
      </c>
      <c r="T72" s="8">
        <v>17</v>
      </c>
      <c r="U72" s="8">
        <v>14</v>
      </c>
      <c r="V72" s="8">
        <v>13</v>
      </c>
      <c r="W72" s="8">
        <v>6</v>
      </c>
      <c r="X72" s="8">
        <v>10.333</v>
      </c>
      <c r="Y72" s="8">
        <v>14.612</v>
      </c>
      <c r="Z72" s="8">
        <v>36.734000000000002</v>
      </c>
      <c r="AA72" s="8">
        <v>131.29</v>
      </c>
      <c r="AB72" s="8">
        <v>131.29</v>
      </c>
      <c r="AC72" s="8">
        <v>131.29</v>
      </c>
      <c r="AD72" s="8"/>
      <c r="AE72" s="8"/>
      <c r="AF72" s="8"/>
      <c r="AG72" s="8">
        <v>15.647</v>
      </c>
      <c r="AH72" s="8">
        <v>42.783999999999999</v>
      </c>
      <c r="AI72" s="8">
        <v>54.134999999999998</v>
      </c>
      <c r="AJ72" s="8">
        <v>38.340000000000003</v>
      </c>
      <c r="AK72" s="15">
        <v>34</v>
      </c>
      <c r="AM72" s="9">
        <f>+AP72/$AP$3</f>
        <v>3.0775901705969401E-3</v>
      </c>
      <c r="AN72" s="10">
        <f>+AN70+AM72</f>
        <v>0.96912309617031833</v>
      </c>
      <c r="AP72" s="5">
        <f>SUM(G72:AJ72)</f>
        <v>1328.4549999999999</v>
      </c>
    </row>
    <row r="73" spans="1:42" x14ac:dyDescent="0.2">
      <c r="A73" s="3" t="s">
        <v>96</v>
      </c>
      <c r="B73" s="3" t="s">
        <v>52</v>
      </c>
      <c r="C73" s="3" t="s">
        <v>7</v>
      </c>
      <c r="D73" s="3" t="s">
        <v>87</v>
      </c>
      <c r="E73" s="38" t="s">
        <v>27</v>
      </c>
      <c r="F73" s="3" t="s">
        <v>9</v>
      </c>
      <c r="G73" s="8" t="s">
        <v>13</v>
      </c>
      <c r="H73" s="8" t="s">
        <v>13</v>
      </c>
      <c r="I73" s="8" t="s">
        <v>14</v>
      </c>
      <c r="J73" s="8" t="s">
        <v>14</v>
      </c>
      <c r="K73" s="8" t="s">
        <v>14</v>
      </c>
      <c r="L73" s="8" t="s">
        <v>14</v>
      </c>
      <c r="M73" s="8" t="s">
        <v>14</v>
      </c>
      <c r="N73" s="8" t="s">
        <v>13</v>
      </c>
      <c r="O73" s="8" t="s">
        <v>13</v>
      </c>
      <c r="P73" s="8" t="s">
        <v>13</v>
      </c>
      <c r="Q73" s="8" t="s">
        <v>13</v>
      </c>
      <c r="R73" s="8" t="s">
        <v>13</v>
      </c>
      <c r="S73" s="8" t="s">
        <v>13</v>
      </c>
      <c r="T73" s="8" t="s">
        <v>13</v>
      </c>
      <c r="U73" s="8" t="s">
        <v>14</v>
      </c>
      <c r="V73" s="8" t="s">
        <v>13</v>
      </c>
      <c r="W73" s="8" t="s">
        <v>13</v>
      </c>
      <c r="X73" s="8" t="s">
        <v>13</v>
      </c>
      <c r="Y73" s="8" t="s">
        <v>13</v>
      </c>
      <c r="Z73" s="8" t="s">
        <v>13</v>
      </c>
      <c r="AA73" s="8" t="s">
        <v>13</v>
      </c>
      <c r="AB73" s="8" t="s">
        <v>13</v>
      </c>
      <c r="AC73" s="8">
        <v>-1</v>
      </c>
      <c r="AD73" s="8"/>
      <c r="AE73" s="8"/>
      <c r="AF73" s="8"/>
      <c r="AG73" s="8" t="s">
        <v>13</v>
      </c>
      <c r="AH73" s="8">
        <v>-1</v>
      </c>
      <c r="AI73" s="8" t="s">
        <v>13</v>
      </c>
      <c r="AJ73" s="8">
        <v>-1</v>
      </c>
      <c r="AK73" s="15">
        <v>34</v>
      </c>
    </row>
    <row r="74" spans="1:42" x14ac:dyDescent="0.2">
      <c r="A74" s="3" t="s">
        <v>96</v>
      </c>
      <c r="B74" s="3" t="s">
        <v>52</v>
      </c>
      <c r="C74" s="3" t="s">
        <v>7</v>
      </c>
      <c r="D74" s="3" t="s">
        <v>87</v>
      </c>
      <c r="E74" s="38" t="s">
        <v>16</v>
      </c>
      <c r="F74" s="3" t="s">
        <v>8</v>
      </c>
      <c r="G74" s="8"/>
      <c r="H74" s="8"/>
      <c r="I74" s="8">
        <v>51</v>
      </c>
      <c r="J74" s="8"/>
      <c r="K74" s="8">
        <v>24</v>
      </c>
      <c r="L74" s="8">
        <v>33</v>
      </c>
      <c r="M74" s="8">
        <v>525</v>
      </c>
      <c r="N74" s="8">
        <v>193</v>
      </c>
      <c r="O74" s="8"/>
      <c r="P74" s="8"/>
      <c r="Q74" s="8"/>
      <c r="R74" s="8"/>
      <c r="S74" s="8"/>
      <c r="T74" s="8"/>
      <c r="U74" s="8"/>
      <c r="V74" s="8"/>
      <c r="W74" s="8"/>
      <c r="X74" s="8"/>
      <c r="Y74" s="8"/>
      <c r="Z74" s="8">
        <v>0.19900000000000001</v>
      </c>
      <c r="AA74" s="8">
        <v>0.19900000000000001</v>
      </c>
      <c r="AB74" s="8">
        <v>0.19900000000000001</v>
      </c>
      <c r="AC74" s="8">
        <v>0.19900000000000001</v>
      </c>
      <c r="AD74" s="8"/>
      <c r="AE74" s="8"/>
      <c r="AF74" s="8"/>
      <c r="AG74" s="8"/>
      <c r="AH74" s="8"/>
      <c r="AI74" s="8"/>
      <c r="AJ74" s="8"/>
      <c r="AK74" s="15">
        <v>35</v>
      </c>
      <c r="AM74" s="9">
        <f>+AP74/$AP$3</f>
        <v>1.9154124473082395E-3</v>
      </c>
      <c r="AN74" s="10">
        <f>+AN72+AM74</f>
        <v>0.97103850861762653</v>
      </c>
      <c r="AP74" s="5">
        <f>SUM(G74:AJ74)</f>
        <v>826.79599999999982</v>
      </c>
    </row>
    <row r="75" spans="1:42" x14ac:dyDescent="0.2">
      <c r="A75" s="3" t="s">
        <v>96</v>
      </c>
      <c r="B75" s="3" t="s">
        <v>52</v>
      </c>
      <c r="C75" s="3" t="s">
        <v>7</v>
      </c>
      <c r="D75" s="3" t="s">
        <v>87</v>
      </c>
      <c r="E75" s="38" t="s">
        <v>16</v>
      </c>
      <c r="F75" s="3" t="s">
        <v>9</v>
      </c>
      <c r="G75" s="8" t="s">
        <v>13</v>
      </c>
      <c r="H75" s="8"/>
      <c r="I75" s="8" t="s">
        <v>13</v>
      </c>
      <c r="J75" s="8"/>
      <c r="K75" s="8">
        <v>-1</v>
      </c>
      <c r="L75" s="8" t="s">
        <v>13</v>
      </c>
      <c r="M75" s="8" t="s">
        <v>13</v>
      </c>
      <c r="N75" s="8" t="s">
        <v>13</v>
      </c>
      <c r="O75" s="8"/>
      <c r="P75" s="8"/>
      <c r="Q75" s="8"/>
      <c r="R75" s="8"/>
      <c r="S75" s="8"/>
      <c r="T75" s="8"/>
      <c r="U75" s="8"/>
      <c r="V75" s="8"/>
      <c r="W75" s="8"/>
      <c r="X75" s="8"/>
      <c r="Y75" s="8"/>
      <c r="Z75" s="8" t="s">
        <v>13</v>
      </c>
      <c r="AA75" s="8" t="s">
        <v>13</v>
      </c>
      <c r="AB75" s="8" t="s">
        <v>13</v>
      </c>
      <c r="AC75" s="8">
        <v>-1</v>
      </c>
      <c r="AD75" s="8"/>
      <c r="AE75" s="8"/>
      <c r="AF75" s="8"/>
      <c r="AG75" s="8"/>
      <c r="AH75" s="8"/>
      <c r="AI75" s="8"/>
      <c r="AJ75" s="8"/>
      <c r="AK75" s="15">
        <v>35</v>
      </c>
    </row>
    <row r="76" spans="1:42" x14ac:dyDescent="0.2">
      <c r="A76" s="3" t="s">
        <v>96</v>
      </c>
      <c r="B76" s="3" t="s">
        <v>52</v>
      </c>
      <c r="C76" s="3" t="s">
        <v>7</v>
      </c>
      <c r="D76" s="3" t="s">
        <v>90</v>
      </c>
      <c r="E76" s="38" t="s">
        <v>11</v>
      </c>
      <c r="F76" s="3" t="s">
        <v>8</v>
      </c>
      <c r="G76" s="8"/>
      <c r="H76" s="8"/>
      <c r="I76" s="8"/>
      <c r="J76" s="8"/>
      <c r="K76" s="8"/>
      <c r="L76" s="8"/>
      <c r="M76" s="8"/>
      <c r="N76" s="8"/>
      <c r="O76" s="8"/>
      <c r="P76" s="8"/>
      <c r="Q76" s="8"/>
      <c r="R76" s="8"/>
      <c r="S76" s="8"/>
      <c r="T76" s="8"/>
      <c r="U76" s="8"/>
      <c r="V76" s="8"/>
      <c r="W76" s="8">
        <v>17.853999999999999</v>
      </c>
      <c r="X76" s="8">
        <v>223.04499999999999</v>
      </c>
      <c r="Y76" s="8">
        <v>51.295000000000002</v>
      </c>
      <c r="Z76" s="8">
        <v>237.809</v>
      </c>
      <c r="AA76" s="8">
        <v>143.55500000000001</v>
      </c>
      <c r="AB76" s="8">
        <v>132.54</v>
      </c>
      <c r="AC76" s="8"/>
      <c r="AD76" s="8"/>
      <c r="AE76" s="8"/>
      <c r="AF76" s="8"/>
      <c r="AG76" s="8"/>
      <c r="AH76" s="8"/>
      <c r="AI76" s="8"/>
      <c r="AJ76" s="8"/>
      <c r="AK76" s="15">
        <v>36</v>
      </c>
      <c r="AM76" s="9">
        <f>+AP76/$AP$3</f>
        <v>1.8674620377339482E-3</v>
      </c>
      <c r="AN76" s="10">
        <f>+AN74+AM76</f>
        <v>0.97290597065536044</v>
      </c>
      <c r="AP76" s="5">
        <f>SUM(G76:AJ76)</f>
        <v>806.09799999999996</v>
      </c>
    </row>
    <row r="77" spans="1:42" x14ac:dyDescent="0.2">
      <c r="A77" s="3" t="s">
        <v>96</v>
      </c>
      <c r="B77" s="3" t="s">
        <v>52</v>
      </c>
      <c r="C77" s="3" t="s">
        <v>7</v>
      </c>
      <c r="D77" s="3" t="s">
        <v>90</v>
      </c>
      <c r="E77" s="38" t="s">
        <v>11</v>
      </c>
      <c r="F77" s="3" t="s">
        <v>9</v>
      </c>
      <c r="G77" s="8"/>
      <c r="H77" s="8"/>
      <c r="I77" s="8"/>
      <c r="J77" s="8"/>
      <c r="K77" s="8"/>
      <c r="L77" s="8"/>
      <c r="M77" s="8"/>
      <c r="N77" s="8"/>
      <c r="O77" s="8"/>
      <c r="P77" s="8"/>
      <c r="Q77" s="8" t="s">
        <v>12</v>
      </c>
      <c r="R77" s="8"/>
      <c r="S77" s="8"/>
      <c r="T77" s="8"/>
      <c r="U77" s="8"/>
      <c r="V77" s="8"/>
      <c r="W77" s="8" t="s">
        <v>12</v>
      </c>
      <c r="X77" s="8" t="s">
        <v>12</v>
      </c>
      <c r="Y77" s="8" t="s">
        <v>12</v>
      </c>
      <c r="Z77" s="8" t="s">
        <v>12</v>
      </c>
      <c r="AA77" s="8" t="s">
        <v>14</v>
      </c>
      <c r="AB77" s="8" t="s">
        <v>12</v>
      </c>
      <c r="AC77" s="8" t="s">
        <v>12</v>
      </c>
      <c r="AD77" s="8" t="s">
        <v>12</v>
      </c>
      <c r="AE77" s="8" t="s">
        <v>19</v>
      </c>
      <c r="AF77" s="8"/>
      <c r="AG77" s="8"/>
      <c r="AH77" s="8"/>
      <c r="AI77" s="8"/>
      <c r="AJ77" s="8"/>
      <c r="AK77" s="15">
        <v>36</v>
      </c>
    </row>
    <row r="78" spans="1:42" x14ac:dyDescent="0.2">
      <c r="A78" s="3" t="s">
        <v>96</v>
      </c>
      <c r="B78" s="3" t="s">
        <v>52</v>
      </c>
      <c r="C78" s="3" t="s">
        <v>7</v>
      </c>
      <c r="D78" s="3" t="s">
        <v>59</v>
      </c>
      <c r="E78" s="38" t="s">
        <v>31</v>
      </c>
      <c r="F78" s="3" t="s">
        <v>8</v>
      </c>
      <c r="G78" s="8"/>
      <c r="H78" s="8"/>
      <c r="I78" s="8"/>
      <c r="J78" s="8"/>
      <c r="K78" s="8"/>
      <c r="L78" s="8"/>
      <c r="M78" s="8"/>
      <c r="N78" s="8"/>
      <c r="O78" s="8"/>
      <c r="P78" s="8"/>
      <c r="Q78" s="8"/>
      <c r="R78" s="8"/>
      <c r="S78" s="8"/>
      <c r="T78" s="8"/>
      <c r="U78" s="8"/>
      <c r="V78" s="8"/>
      <c r="W78" s="8">
        <v>1.1990000000000001</v>
      </c>
      <c r="X78" s="8">
        <v>16.727</v>
      </c>
      <c r="Y78" s="8">
        <v>32.872999999999998</v>
      </c>
      <c r="Z78" s="8">
        <v>18.117000000000001</v>
      </c>
      <c r="AA78" s="8">
        <v>716.28</v>
      </c>
      <c r="AB78" s="8"/>
      <c r="AC78" s="8"/>
      <c r="AD78" s="8">
        <v>0.19500000000000001</v>
      </c>
      <c r="AE78" s="8"/>
      <c r="AF78" s="8"/>
      <c r="AG78" s="8"/>
      <c r="AH78" s="8"/>
      <c r="AI78" s="8"/>
      <c r="AJ78" s="8"/>
      <c r="AK78" s="15">
        <v>37</v>
      </c>
      <c r="AM78" s="9">
        <f>+AP78/$AP$3</f>
        <v>1.8194907781409995E-3</v>
      </c>
      <c r="AN78" s="10">
        <f>+AN76+AM78</f>
        <v>0.97472546143350147</v>
      </c>
      <c r="AP78" s="5">
        <f>SUM(G78:AJ78)</f>
        <v>785.39099999999996</v>
      </c>
    </row>
    <row r="79" spans="1:42" x14ac:dyDescent="0.2">
      <c r="A79" s="3" t="s">
        <v>96</v>
      </c>
      <c r="B79" s="3" t="s">
        <v>52</v>
      </c>
      <c r="C79" s="3" t="s">
        <v>7</v>
      </c>
      <c r="D79" s="3" t="s">
        <v>59</v>
      </c>
      <c r="E79" s="38" t="s">
        <v>31</v>
      </c>
      <c r="F79" s="3" t="s">
        <v>9</v>
      </c>
      <c r="G79" s="8"/>
      <c r="H79" s="8"/>
      <c r="I79" s="8"/>
      <c r="J79" s="8"/>
      <c r="K79" s="8"/>
      <c r="L79" s="8"/>
      <c r="M79" s="8"/>
      <c r="N79" s="8"/>
      <c r="O79" s="8"/>
      <c r="P79" s="8"/>
      <c r="Q79" s="8"/>
      <c r="R79" s="8"/>
      <c r="S79" s="8"/>
      <c r="T79" s="8"/>
      <c r="U79" s="8"/>
      <c r="V79" s="8"/>
      <c r="W79" s="8">
        <v>-1</v>
      </c>
      <c r="X79" s="8">
        <v>-1</v>
      </c>
      <c r="Y79" s="8">
        <v>-1</v>
      </c>
      <c r="Z79" s="8">
        <v>-1</v>
      </c>
      <c r="AA79" s="8">
        <v>-1</v>
      </c>
      <c r="AB79" s="8"/>
      <c r="AC79" s="8"/>
      <c r="AD79" s="8">
        <v>-1</v>
      </c>
      <c r="AE79" s="8"/>
      <c r="AF79" s="8"/>
      <c r="AG79" s="8"/>
      <c r="AH79" s="8"/>
      <c r="AI79" s="8"/>
      <c r="AJ79" s="8"/>
      <c r="AK79" s="15">
        <v>37</v>
      </c>
    </row>
    <row r="80" spans="1:42" x14ac:dyDescent="0.2">
      <c r="A80" s="3" t="s">
        <v>96</v>
      </c>
      <c r="B80" s="3" t="s">
        <v>52</v>
      </c>
      <c r="C80" s="3" t="s">
        <v>17</v>
      </c>
      <c r="D80" s="3" t="s">
        <v>65</v>
      </c>
      <c r="E80" s="38" t="s">
        <v>63</v>
      </c>
      <c r="F80" s="3" t="s">
        <v>8</v>
      </c>
      <c r="G80" s="8">
        <v>53</v>
      </c>
      <c r="H80" s="8">
        <v>60</v>
      </c>
      <c r="I80" s="8">
        <v>58</v>
      </c>
      <c r="J80" s="8">
        <v>58</v>
      </c>
      <c r="K80" s="8">
        <v>195.92</v>
      </c>
      <c r="L80" s="8">
        <v>82.97</v>
      </c>
      <c r="M80" s="8">
        <v>69.319999999999993</v>
      </c>
      <c r="N80" s="8">
        <v>69</v>
      </c>
      <c r="O80" s="8">
        <v>69</v>
      </c>
      <c r="P80" s="8">
        <v>69</v>
      </c>
      <c r="Q80" s="8"/>
      <c r="R80" s="8"/>
      <c r="S80" s="8"/>
      <c r="T80" s="8"/>
      <c r="U80" s="8"/>
      <c r="V80" s="8"/>
      <c r="W80" s="8"/>
      <c r="X80" s="8"/>
      <c r="Y80" s="8"/>
      <c r="Z80" s="8"/>
      <c r="AA80" s="8"/>
      <c r="AB80" s="8"/>
      <c r="AC80" s="8"/>
      <c r="AD80" s="8"/>
      <c r="AE80" s="8"/>
      <c r="AF80" s="8"/>
      <c r="AG80" s="8"/>
      <c r="AH80" s="8"/>
      <c r="AI80" s="8"/>
      <c r="AJ80" s="8"/>
      <c r="AK80" s="15">
        <v>38</v>
      </c>
      <c r="AM80" s="9">
        <f>+AP80/$AP$3</f>
        <v>1.8167547923594149E-3</v>
      </c>
      <c r="AN80" s="10">
        <f>+AN78+AM80</f>
        <v>0.9765422162258609</v>
      </c>
      <c r="AP80" s="5">
        <f>SUM(G80:AJ80)</f>
        <v>784.21</v>
      </c>
    </row>
    <row r="81" spans="1:42" x14ac:dyDescent="0.2">
      <c r="A81" s="3" t="s">
        <v>96</v>
      </c>
      <c r="B81" s="3" t="s">
        <v>52</v>
      </c>
      <c r="C81" s="3" t="s">
        <v>17</v>
      </c>
      <c r="D81" s="3" t="s">
        <v>65</v>
      </c>
      <c r="E81" s="38" t="s">
        <v>63</v>
      </c>
      <c r="F81" s="3" t="s">
        <v>9</v>
      </c>
      <c r="G81" s="8">
        <v>-1</v>
      </c>
      <c r="H81" s="8">
        <v>-1</v>
      </c>
      <c r="I81" s="8">
        <v>-1</v>
      </c>
      <c r="J81" s="8">
        <v>-1</v>
      </c>
      <c r="K81" s="8">
        <v>-1</v>
      </c>
      <c r="L81" s="8">
        <v>-1</v>
      </c>
      <c r="M81" s="8">
        <v>-1</v>
      </c>
      <c r="N81" s="8">
        <v>-1</v>
      </c>
      <c r="O81" s="8">
        <v>-1</v>
      </c>
      <c r="P81" s="8">
        <v>-1</v>
      </c>
      <c r="Q81" s="8"/>
      <c r="R81" s="8"/>
      <c r="S81" s="8"/>
      <c r="T81" s="8"/>
      <c r="U81" s="8"/>
      <c r="V81" s="8"/>
      <c r="W81" s="8"/>
      <c r="X81" s="8"/>
      <c r="Y81" s="8"/>
      <c r="Z81" s="8"/>
      <c r="AA81" s="8"/>
      <c r="AB81" s="8"/>
      <c r="AC81" s="8"/>
      <c r="AD81" s="8"/>
      <c r="AE81" s="8"/>
      <c r="AF81" s="8"/>
      <c r="AG81" s="8"/>
      <c r="AH81" s="8"/>
      <c r="AI81" s="8"/>
      <c r="AJ81" s="8"/>
      <c r="AK81" s="15">
        <v>38</v>
      </c>
    </row>
    <row r="82" spans="1:42" x14ac:dyDescent="0.2">
      <c r="A82" s="3" t="s">
        <v>96</v>
      </c>
      <c r="B82" s="3" t="s">
        <v>52</v>
      </c>
      <c r="C82" s="3" t="s">
        <v>7</v>
      </c>
      <c r="D82" s="3" t="s">
        <v>136</v>
      </c>
      <c r="E82" s="38" t="s">
        <v>25</v>
      </c>
      <c r="F82" s="3" t="s">
        <v>8</v>
      </c>
      <c r="G82" s="8">
        <v>270</v>
      </c>
      <c r="H82" s="8">
        <v>0.06</v>
      </c>
      <c r="I82" s="8"/>
      <c r="J82" s="8">
        <v>1</v>
      </c>
      <c r="K82" s="8">
        <v>252</v>
      </c>
      <c r="L82" s="8">
        <v>83</v>
      </c>
      <c r="M82" s="8">
        <v>29</v>
      </c>
      <c r="N82" s="8">
        <v>21.21</v>
      </c>
      <c r="O82" s="8">
        <v>19.989999999999998</v>
      </c>
      <c r="P82" s="8">
        <v>11.94</v>
      </c>
      <c r="Q82" s="8">
        <v>8.65</v>
      </c>
      <c r="R82" s="8">
        <v>7.6580000000000004</v>
      </c>
      <c r="S82" s="8">
        <v>1.8140000000000001</v>
      </c>
      <c r="T82" s="8">
        <v>3.1030000000000002</v>
      </c>
      <c r="U82" s="8">
        <v>3.97</v>
      </c>
      <c r="V82" s="8">
        <v>9.1669999999999998</v>
      </c>
      <c r="W82" s="8">
        <v>5.3940000000000001</v>
      </c>
      <c r="X82" s="8">
        <v>4.5510000000000002</v>
      </c>
      <c r="Y82" s="8">
        <v>19.315000000000001</v>
      </c>
      <c r="Z82" s="8">
        <v>8.3800000000000008</v>
      </c>
      <c r="AA82" s="8">
        <v>3.7589999999999999</v>
      </c>
      <c r="AB82" s="8">
        <v>0.317</v>
      </c>
      <c r="AC82" s="8">
        <v>0.38400000000000001</v>
      </c>
      <c r="AD82" s="8">
        <v>8.0449999999999999</v>
      </c>
      <c r="AE82" s="8">
        <v>0.95699999999999996</v>
      </c>
      <c r="AF82" s="8">
        <v>2.6909999999999998</v>
      </c>
      <c r="AG82" s="8">
        <v>0.47799999999999998</v>
      </c>
      <c r="AH82" s="8">
        <v>0.35499999999999998</v>
      </c>
      <c r="AI82" s="8">
        <v>0.379</v>
      </c>
      <c r="AJ82" s="8">
        <v>0.27500000000000002</v>
      </c>
      <c r="AK82" s="15">
        <v>39</v>
      </c>
      <c r="AM82" s="9">
        <f>+AP82/$AP$3</f>
        <v>1.8020022458250114E-3</v>
      </c>
      <c r="AN82" s="10">
        <f>+AN80+AM82</f>
        <v>0.97834421847168596</v>
      </c>
      <c r="AP82" s="5">
        <f>SUM(G82:AJ82)</f>
        <v>777.8420000000001</v>
      </c>
    </row>
    <row r="83" spans="1:42" x14ac:dyDescent="0.2">
      <c r="A83" s="3" t="s">
        <v>96</v>
      </c>
      <c r="B83" s="3" t="s">
        <v>52</v>
      </c>
      <c r="C83" s="3" t="s">
        <v>7</v>
      </c>
      <c r="D83" s="3" t="s">
        <v>136</v>
      </c>
      <c r="E83" s="38" t="s">
        <v>25</v>
      </c>
      <c r="F83" s="3" t="s">
        <v>9</v>
      </c>
      <c r="G83" s="8">
        <v>-1</v>
      </c>
      <c r="H83" s="8">
        <v>-1</v>
      </c>
      <c r="I83" s="8"/>
      <c r="J83" s="8">
        <v>-1</v>
      </c>
      <c r="K83" s="8">
        <v>-1</v>
      </c>
      <c r="L83" s="8">
        <v>-1</v>
      </c>
      <c r="M83" s="8">
        <v>-1</v>
      </c>
      <c r="N83" s="8">
        <v>-1</v>
      </c>
      <c r="O83" s="8">
        <v>-1</v>
      </c>
      <c r="P83" s="8" t="s">
        <v>12</v>
      </c>
      <c r="Q83" s="8">
        <v>-1</v>
      </c>
      <c r="R83" s="8">
        <v>-1</v>
      </c>
      <c r="S83" s="8">
        <v>-1</v>
      </c>
      <c r="T83" s="8">
        <v>-1</v>
      </c>
      <c r="U83" s="8" t="s">
        <v>13</v>
      </c>
      <c r="V83" s="8" t="s">
        <v>13</v>
      </c>
      <c r="W83" s="8" t="s">
        <v>13</v>
      </c>
      <c r="X83" s="8" t="s">
        <v>12</v>
      </c>
      <c r="Y83" s="8" t="s">
        <v>14</v>
      </c>
      <c r="Z83" s="8" t="s">
        <v>12</v>
      </c>
      <c r="AA83" s="8" t="s">
        <v>12</v>
      </c>
      <c r="AB83" s="8" t="s">
        <v>12</v>
      </c>
      <c r="AC83" s="8" t="s">
        <v>12</v>
      </c>
      <c r="AD83" s="8" t="s">
        <v>14</v>
      </c>
      <c r="AE83" s="8" t="s">
        <v>12</v>
      </c>
      <c r="AF83" s="8" t="s">
        <v>14</v>
      </c>
      <c r="AG83" s="8" t="s">
        <v>12</v>
      </c>
      <c r="AH83" s="8" t="s">
        <v>12</v>
      </c>
      <c r="AI83" s="8" t="s">
        <v>12</v>
      </c>
      <c r="AJ83" s="8" t="s">
        <v>12</v>
      </c>
      <c r="AK83" s="15">
        <v>39</v>
      </c>
    </row>
    <row r="84" spans="1:42" x14ac:dyDescent="0.2">
      <c r="A84" s="3" t="s">
        <v>96</v>
      </c>
      <c r="B84" s="3" t="s">
        <v>52</v>
      </c>
      <c r="C84" s="3" t="s">
        <v>7</v>
      </c>
      <c r="D84" s="3" t="s">
        <v>146</v>
      </c>
      <c r="E84" s="38" t="s">
        <v>21</v>
      </c>
      <c r="F84" s="3" t="s">
        <v>8</v>
      </c>
      <c r="G84" s="8">
        <v>45</v>
      </c>
      <c r="H84" s="8">
        <v>72</v>
      </c>
      <c r="I84" s="8">
        <v>72</v>
      </c>
      <c r="J84" s="8">
        <v>184</v>
      </c>
      <c r="K84" s="8">
        <v>98</v>
      </c>
      <c r="L84" s="8">
        <v>163</v>
      </c>
      <c r="M84" s="8">
        <v>14</v>
      </c>
      <c r="N84" s="8"/>
      <c r="O84" s="8"/>
      <c r="P84" s="8">
        <v>1.5</v>
      </c>
      <c r="Q84" s="8">
        <v>8</v>
      </c>
      <c r="R84" s="8">
        <v>8.5169999999999995</v>
      </c>
      <c r="S84" s="8"/>
      <c r="T84" s="8"/>
      <c r="U84" s="8">
        <v>4.5999999999999999E-2</v>
      </c>
      <c r="V84" s="8">
        <v>7.2450000000000001</v>
      </c>
      <c r="W84" s="8">
        <v>5.194</v>
      </c>
      <c r="X84" s="8">
        <v>2.95</v>
      </c>
      <c r="Y84" s="8">
        <v>8.74</v>
      </c>
      <c r="Z84" s="8">
        <v>3.3420000000000001</v>
      </c>
      <c r="AA84" s="8">
        <v>1.7050000000000001</v>
      </c>
      <c r="AB84" s="8"/>
      <c r="AC84" s="8"/>
      <c r="AD84" s="8">
        <v>6.1879999999999997</v>
      </c>
      <c r="AE84" s="8">
        <v>3.968</v>
      </c>
      <c r="AF84" s="8">
        <v>3.512</v>
      </c>
      <c r="AG84" s="8">
        <v>3.032</v>
      </c>
      <c r="AH84" s="8">
        <v>2.411</v>
      </c>
      <c r="AI84" s="8">
        <v>1.2729999999999999</v>
      </c>
      <c r="AJ84" s="8">
        <v>5.4880000000000004</v>
      </c>
      <c r="AK84" s="15">
        <v>40</v>
      </c>
      <c r="AM84" s="9">
        <f>+AP84/$AP$3</f>
        <v>1.670575311553143E-3</v>
      </c>
      <c r="AN84" s="10">
        <f>+AN82+AM84</f>
        <v>0.98001479378323908</v>
      </c>
      <c r="AP84" s="5">
        <f>SUM(G84:AJ84)</f>
        <v>721.1110000000001</v>
      </c>
    </row>
    <row r="85" spans="1:42" x14ac:dyDescent="0.2">
      <c r="A85" s="3" t="s">
        <v>96</v>
      </c>
      <c r="B85" s="3" t="s">
        <v>52</v>
      </c>
      <c r="C85" s="3" t="s">
        <v>7</v>
      </c>
      <c r="D85" s="3" t="s">
        <v>146</v>
      </c>
      <c r="E85" s="38" t="s">
        <v>21</v>
      </c>
      <c r="F85" s="3" t="s">
        <v>9</v>
      </c>
      <c r="G85" s="8" t="s">
        <v>13</v>
      </c>
      <c r="H85" s="8" t="s">
        <v>13</v>
      </c>
      <c r="I85" s="8" t="s">
        <v>13</v>
      </c>
      <c r="J85" s="8" t="s">
        <v>13</v>
      </c>
      <c r="K85" s="8" t="s">
        <v>13</v>
      </c>
      <c r="L85" s="8" t="s">
        <v>13</v>
      </c>
      <c r="M85" s="8" t="s">
        <v>13</v>
      </c>
      <c r="N85" s="8"/>
      <c r="O85" s="8"/>
      <c r="P85" s="8" t="s">
        <v>13</v>
      </c>
      <c r="Q85" s="8" t="s">
        <v>13</v>
      </c>
      <c r="R85" s="8" t="s">
        <v>13</v>
      </c>
      <c r="S85" s="8" t="s">
        <v>13</v>
      </c>
      <c r="T85" s="8" t="s">
        <v>13</v>
      </c>
      <c r="U85" s="8" t="s">
        <v>13</v>
      </c>
      <c r="V85" s="8" t="s">
        <v>13</v>
      </c>
      <c r="W85" s="8">
        <v>-1</v>
      </c>
      <c r="X85" s="8" t="s">
        <v>13</v>
      </c>
      <c r="Y85" s="8" t="s">
        <v>13</v>
      </c>
      <c r="Z85" s="8">
        <v>-1</v>
      </c>
      <c r="AA85" s="8">
        <v>-1</v>
      </c>
      <c r="AB85" s="8"/>
      <c r="AC85" s="8"/>
      <c r="AD85" s="8" t="s">
        <v>13</v>
      </c>
      <c r="AE85" s="8" t="s">
        <v>13</v>
      </c>
      <c r="AF85" s="8" t="s">
        <v>13</v>
      </c>
      <c r="AG85" s="8" t="s">
        <v>13</v>
      </c>
      <c r="AH85" s="8" t="s">
        <v>13</v>
      </c>
      <c r="AI85" s="8" t="s">
        <v>13</v>
      </c>
      <c r="AJ85" s="8" t="s">
        <v>13</v>
      </c>
      <c r="AK85" s="15">
        <v>40</v>
      </c>
    </row>
    <row r="86" spans="1:42" x14ac:dyDescent="0.2">
      <c r="A86" s="3" t="s">
        <v>96</v>
      </c>
      <c r="B86" s="3" t="s">
        <v>52</v>
      </c>
      <c r="C86" s="3" t="s">
        <v>7</v>
      </c>
      <c r="D86" s="3" t="s">
        <v>55</v>
      </c>
      <c r="E86" s="38" t="s">
        <v>11</v>
      </c>
      <c r="F86" s="3" t="s">
        <v>8</v>
      </c>
      <c r="G86" s="8">
        <v>265</v>
      </c>
      <c r="H86" s="8">
        <v>189</v>
      </c>
      <c r="I86" s="8">
        <v>96</v>
      </c>
      <c r="J86" s="8">
        <v>49</v>
      </c>
      <c r="K86" s="8"/>
      <c r="L86" s="8">
        <v>88</v>
      </c>
      <c r="M86" s="8"/>
      <c r="N86" s="8"/>
      <c r="O86" s="8"/>
      <c r="P86" s="8"/>
      <c r="Q86" s="8"/>
      <c r="R86" s="8"/>
      <c r="S86" s="8"/>
      <c r="T86" s="8"/>
      <c r="U86" s="8"/>
      <c r="V86" s="8"/>
      <c r="W86" s="8"/>
      <c r="X86" s="8"/>
      <c r="Y86" s="8"/>
      <c r="Z86" s="8"/>
      <c r="AA86" s="8"/>
      <c r="AB86" s="8"/>
      <c r="AC86" s="8"/>
      <c r="AD86" s="8"/>
      <c r="AE86" s="8"/>
      <c r="AF86" s="8"/>
      <c r="AG86" s="8"/>
      <c r="AH86" s="8"/>
      <c r="AI86" s="8"/>
      <c r="AJ86" s="8"/>
      <c r="AK86" s="15">
        <v>41</v>
      </c>
      <c r="AM86" s="9">
        <f>+AP86/$AP$3</f>
        <v>1.5915514241732673E-3</v>
      </c>
      <c r="AN86" s="10">
        <f>+AN84+AM86</f>
        <v>0.9816063452074123</v>
      </c>
      <c r="AP86" s="5">
        <f>SUM(G86:AJ86)</f>
        <v>687</v>
      </c>
    </row>
    <row r="87" spans="1:42" x14ac:dyDescent="0.2">
      <c r="A87" s="3" t="s">
        <v>96</v>
      </c>
      <c r="B87" s="3" t="s">
        <v>52</v>
      </c>
      <c r="C87" s="3" t="s">
        <v>7</v>
      </c>
      <c r="D87" s="3" t="s">
        <v>55</v>
      </c>
      <c r="E87" s="38" t="s">
        <v>11</v>
      </c>
      <c r="F87" s="3" t="s">
        <v>9</v>
      </c>
      <c r="G87" s="8">
        <v>-1</v>
      </c>
      <c r="H87" s="8">
        <v>-1</v>
      </c>
      <c r="I87" s="8">
        <v>-1</v>
      </c>
      <c r="J87" s="8">
        <v>-1</v>
      </c>
      <c r="K87" s="8"/>
      <c r="L87" s="8" t="s">
        <v>12</v>
      </c>
      <c r="M87" s="8"/>
      <c r="N87" s="8"/>
      <c r="O87" s="8"/>
      <c r="P87" s="8"/>
      <c r="Q87" s="8"/>
      <c r="R87" s="8"/>
      <c r="S87" s="8"/>
      <c r="T87" s="8"/>
      <c r="U87" s="8"/>
      <c r="V87" s="8"/>
      <c r="W87" s="8"/>
      <c r="X87" s="8"/>
      <c r="Y87" s="8"/>
      <c r="Z87" s="8"/>
      <c r="AA87" s="8"/>
      <c r="AB87" s="8"/>
      <c r="AC87" s="8"/>
      <c r="AD87" s="8"/>
      <c r="AE87" s="8"/>
      <c r="AF87" s="8"/>
      <c r="AG87" s="8"/>
      <c r="AH87" s="8"/>
      <c r="AI87" s="8"/>
      <c r="AJ87" s="8"/>
      <c r="AK87" s="15">
        <v>41</v>
      </c>
    </row>
    <row r="88" spans="1:42" x14ac:dyDescent="0.2">
      <c r="A88" s="3" t="s">
        <v>96</v>
      </c>
      <c r="B88" s="3" t="s">
        <v>52</v>
      </c>
      <c r="C88" s="3" t="s">
        <v>7</v>
      </c>
      <c r="D88" s="3" t="s">
        <v>136</v>
      </c>
      <c r="E88" s="38" t="s">
        <v>21</v>
      </c>
      <c r="F88" s="3" t="s">
        <v>8</v>
      </c>
      <c r="G88" s="8">
        <v>2</v>
      </c>
      <c r="H88" s="8"/>
      <c r="I88" s="8">
        <v>75</v>
      </c>
      <c r="J88" s="8">
        <v>133</v>
      </c>
      <c r="K88" s="8">
        <v>0.18</v>
      </c>
      <c r="L88" s="8"/>
      <c r="M88" s="8">
        <v>1.01</v>
      </c>
      <c r="N88" s="8">
        <v>0.41</v>
      </c>
      <c r="O88" s="8">
        <v>1.05</v>
      </c>
      <c r="P88" s="8">
        <v>57.73</v>
      </c>
      <c r="Q88" s="8">
        <v>3</v>
      </c>
      <c r="R88" s="8">
        <v>11.391999999999999</v>
      </c>
      <c r="S88" s="8">
        <v>12.553000000000001</v>
      </c>
      <c r="T88" s="8">
        <v>38.301000000000002</v>
      </c>
      <c r="U88" s="8">
        <v>9.4990000000000006</v>
      </c>
      <c r="V88" s="8">
        <v>44.295000000000002</v>
      </c>
      <c r="W88" s="8">
        <v>11.817</v>
      </c>
      <c r="X88" s="8">
        <v>6.8</v>
      </c>
      <c r="Y88" s="8">
        <v>8.4949999999999992</v>
      </c>
      <c r="Z88" s="8">
        <v>14.012</v>
      </c>
      <c r="AA88" s="8">
        <v>5.399</v>
      </c>
      <c r="AB88" s="8">
        <v>15.304</v>
      </c>
      <c r="AC88" s="8">
        <v>5.87</v>
      </c>
      <c r="AD88" s="8">
        <v>7.9889999999999999</v>
      </c>
      <c r="AE88" s="8">
        <v>25.294</v>
      </c>
      <c r="AF88" s="8">
        <v>26.106000000000002</v>
      </c>
      <c r="AG88" s="8">
        <v>4.4450000000000003</v>
      </c>
      <c r="AH88" s="8">
        <v>3.597</v>
      </c>
      <c r="AI88" s="8">
        <v>3.9260000000000002</v>
      </c>
      <c r="AJ88" s="8">
        <v>1.512</v>
      </c>
      <c r="AK88" s="15">
        <v>42</v>
      </c>
      <c r="AM88" s="9">
        <f>+AP88/$AP$3</f>
        <v>1.2278019986781562E-3</v>
      </c>
      <c r="AN88" s="10">
        <f>+AN86+AM88</f>
        <v>0.98283414720609041</v>
      </c>
      <c r="AP88" s="5">
        <f>SUM(G88:AJ88)</f>
        <v>529.98599999999999</v>
      </c>
    </row>
    <row r="89" spans="1:42" x14ac:dyDescent="0.2">
      <c r="A89" s="3" t="s">
        <v>96</v>
      </c>
      <c r="B89" s="3" t="s">
        <v>52</v>
      </c>
      <c r="C89" s="3" t="s">
        <v>7</v>
      </c>
      <c r="D89" s="3" t="s">
        <v>136</v>
      </c>
      <c r="E89" s="38" t="s">
        <v>21</v>
      </c>
      <c r="F89" s="3" t="s">
        <v>9</v>
      </c>
      <c r="G89" s="8">
        <v>-1</v>
      </c>
      <c r="H89" s="8"/>
      <c r="I89" s="8">
        <v>-1</v>
      </c>
      <c r="J89" s="8">
        <v>-1</v>
      </c>
      <c r="K89" s="8">
        <v>-1</v>
      </c>
      <c r="L89" s="8"/>
      <c r="M89" s="8">
        <v>-1</v>
      </c>
      <c r="N89" s="8">
        <v>-1</v>
      </c>
      <c r="O89" s="8">
        <v>-1</v>
      </c>
      <c r="P89" s="8">
        <v>-1</v>
      </c>
      <c r="Q89" s="8">
        <v>-1</v>
      </c>
      <c r="R89" s="8">
        <v>-1</v>
      </c>
      <c r="S89" s="8">
        <v>-1</v>
      </c>
      <c r="T89" s="8">
        <v>-1</v>
      </c>
      <c r="U89" s="8">
        <v>-1</v>
      </c>
      <c r="V89" s="8">
        <v>-1</v>
      </c>
      <c r="W89" s="8">
        <v>-1</v>
      </c>
      <c r="X89" s="8">
        <v>-1</v>
      </c>
      <c r="Y89" s="8">
        <v>-1</v>
      </c>
      <c r="Z89" s="8">
        <v>-1</v>
      </c>
      <c r="AA89" s="8">
        <v>-1</v>
      </c>
      <c r="AB89" s="8">
        <v>-1</v>
      </c>
      <c r="AC89" s="8">
        <v>-1</v>
      </c>
      <c r="AD89" s="8">
        <v>-1</v>
      </c>
      <c r="AE89" s="8">
        <v>-1</v>
      </c>
      <c r="AF89" s="8">
        <v>-1</v>
      </c>
      <c r="AG89" s="8">
        <v>-1</v>
      </c>
      <c r="AH89" s="8">
        <v>-1</v>
      </c>
      <c r="AI89" s="8">
        <v>-1</v>
      </c>
      <c r="AJ89" s="8">
        <v>-1</v>
      </c>
      <c r="AK89" s="15">
        <v>42</v>
      </c>
    </row>
    <row r="90" spans="1:42" x14ac:dyDescent="0.2">
      <c r="A90" s="3" t="s">
        <v>96</v>
      </c>
      <c r="B90" s="3" t="s">
        <v>52</v>
      </c>
      <c r="C90" s="3" t="s">
        <v>7</v>
      </c>
      <c r="D90" s="3" t="s">
        <v>53</v>
      </c>
      <c r="E90" s="38" t="s">
        <v>16</v>
      </c>
      <c r="F90" s="3" t="s">
        <v>8</v>
      </c>
      <c r="G90" s="8"/>
      <c r="H90" s="8"/>
      <c r="I90" s="8">
        <v>53</v>
      </c>
      <c r="J90" s="8"/>
      <c r="K90" s="8"/>
      <c r="L90" s="8">
        <v>2.84</v>
      </c>
      <c r="M90" s="8">
        <v>2.13</v>
      </c>
      <c r="N90" s="8">
        <v>3.05</v>
      </c>
      <c r="O90" s="8"/>
      <c r="P90" s="8"/>
      <c r="Q90" s="8"/>
      <c r="R90" s="8"/>
      <c r="S90" s="8"/>
      <c r="T90" s="8"/>
      <c r="U90" s="8">
        <v>69.844999999999999</v>
      </c>
      <c r="V90" s="8"/>
      <c r="W90" s="8">
        <v>6</v>
      </c>
      <c r="X90" s="8">
        <v>73</v>
      </c>
      <c r="Y90" s="8">
        <v>19.7</v>
      </c>
      <c r="Z90" s="8">
        <v>29</v>
      </c>
      <c r="AA90" s="8">
        <v>23</v>
      </c>
      <c r="AB90" s="8">
        <v>83</v>
      </c>
      <c r="AC90" s="8">
        <v>126</v>
      </c>
      <c r="AD90" s="8"/>
      <c r="AE90" s="8"/>
      <c r="AF90" s="8"/>
      <c r="AG90" s="8"/>
      <c r="AH90" s="8"/>
      <c r="AI90" s="8"/>
      <c r="AJ90" s="8"/>
      <c r="AK90" s="15">
        <v>43</v>
      </c>
      <c r="AM90" s="9">
        <f>+AP90/$AP$3</f>
        <v>1.1364766002904788E-3</v>
      </c>
      <c r="AN90" s="10">
        <f>+AN88+AM90</f>
        <v>0.9839706238063809</v>
      </c>
      <c r="AP90" s="5">
        <f>SUM(G90:AJ90)</f>
        <v>490.565</v>
      </c>
    </row>
    <row r="91" spans="1:42" x14ac:dyDescent="0.2">
      <c r="A91" s="3" t="s">
        <v>96</v>
      </c>
      <c r="B91" s="3" t="s">
        <v>52</v>
      </c>
      <c r="C91" s="3" t="s">
        <v>7</v>
      </c>
      <c r="D91" s="3" t="s">
        <v>53</v>
      </c>
      <c r="E91" s="38" t="s">
        <v>16</v>
      </c>
      <c r="F91" s="3" t="s">
        <v>9</v>
      </c>
      <c r="G91" s="8"/>
      <c r="H91" s="8"/>
      <c r="I91" s="8" t="s">
        <v>13</v>
      </c>
      <c r="J91" s="8"/>
      <c r="K91" s="8"/>
      <c r="L91" s="8" t="s">
        <v>13</v>
      </c>
      <c r="M91" s="8" t="s">
        <v>13</v>
      </c>
      <c r="N91" s="8" t="s">
        <v>13</v>
      </c>
      <c r="O91" s="8" t="s">
        <v>12</v>
      </c>
      <c r="P91" s="8" t="s">
        <v>12</v>
      </c>
      <c r="Q91" s="8" t="s">
        <v>12</v>
      </c>
      <c r="R91" s="8" t="s">
        <v>12</v>
      </c>
      <c r="S91" s="8" t="s">
        <v>47</v>
      </c>
      <c r="T91" s="8" t="s">
        <v>47</v>
      </c>
      <c r="U91" s="8" t="s">
        <v>47</v>
      </c>
      <c r="V91" s="8" t="s">
        <v>47</v>
      </c>
      <c r="W91" s="8" t="s">
        <v>49</v>
      </c>
      <c r="X91" s="8" t="s">
        <v>47</v>
      </c>
      <c r="Y91" s="8" t="s">
        <v>47</v>
      </c>
      <c r="Z91" s="8" t="s">
        <v>47</v>
      </c>
      <c r="AA91" s="8" t="s">
        <v>47</v>
      </c>
      <c r="AB91" s="8" t="s">
        <v>47</v>
      </c>
      <c r="AC91" s="8" t="s">
        <v>47</v>
      </c>
      <c r="AD91" s="8" t="s">
        <v>13</v>
      </c>
      <c r="AE91" s="8"/>
      <c r="AF91" s="8"/>
      <c r="AG91" s="8"/>
      <c r="AH91" s="8" t="s">
        <v>13</v>
      </c>
      <c r="AI91" s="8"/>
      <c r="AJ91" s="8"/>
      <c r="AK91" s="15">
        <v>43</v>
      </c>
    </row>
    <row r="92" spans="1:42" x14ac:dyDescent="0.2">
      <c r="A92" s="3" t="s">
        <v>96</v>
      </c>
      <c r="B92" s="3" t="s">
        <v>52</v>
      </c>
      <c r="C92" s="3" t="s">
        <v>7</v>
      </c>
      <c r="D92" s="3" t="s">
        <v>59</v>
      </c>
      <c r="E92" s="38" t="s">
        <v>16</v>
      </c>
      <c r="F92" s="3" t="s">
        <v>8</v>
      </c>
      <c r="G92" s="8">
        <v>11</v>
      </c>
      <c r="H92" s="8">
        <v>31</v>
      </c>
      <c r="I92" s="8">
        <v>58</v>
      </c>
      <c r="J92" s="8">
        <v>91</v>
      </c>
      <c r="K92" s="8">
        <v>39</v>
      </c>
      <c r="L92" s="8">
        <v>130</v>
      </c>
      <c r="M92" s="8">
        <v>31</v>
      </c>
      <c r="N92" s="8">
        <v>63</v>
      </c>
      <c r="O92" s="8"/>
      <c r="P92" s="8"/>
      <c r="Q92" s="8"/>
      <c r="R92" s="8"/>
      <c r="S92" s="8"/>
      <c r="T92" s="8"/>
      <c r="U92" s="8"/>
      <c r="V92" s="8"/>
      <c r="W92" s="8"/>
      <c r="X92" s="8"/>
      <c r="Y92" s="8"/>
      <c r="Z92" s="8"/>
      <c r="AA92" s="8"/>
      <c r="AB92" s="8"/>
      <c r="AC92" s="8"/>
      <c r="AD92" s="8"/>
      <c r="AE92" s="8"/>
      <c r="AF92" s="8"/>
      <c r="AG92" s="8"/>
      <c r="AH92" s="8"/>
      <c r="AI92" s="8"/>
      <c r="AJ92" s="8"/>
      <c r="AK92" s="12">
        <v>44</v>
      </c>
      <c r="AM92" s="9">
        <f>+AP92/$AP$3</f>
        <v>1.051767607823382E-3</v>
      </c>
      <c r="AN92" s="10">
        <f>+AN90+AM92</f>
        <v>0.98502239141420422</v>
      </c>
      <c r="AP92" s="5">
        <f>SUM(G92:AJ92)</f>
        <v>454</v>
      </c>
    </row>
    <row r="93" spans="1:42" x14ac:dyDescent="0.2">
      <c r="A93" s="3" t="s">
        <v>96</v>
      </c>
      <c r="B93" s="3" t="s">
        <v>52</v>
      </c>
      <c r="C93" s="3" t="s">
        <v>7</v>
      </c>
      <c r="D93" s="3" t="s">
        <v>59</v>
      </c>
      <c r="E93" s="38" t="s">
        <v>16</v>
      </c>
      <c r="F93" s="3" t="s">
        <v>9</v>
      </c>
      <c r="G93" s="8" t="s">
        <v>13</v>
      </c>
      <c r="H93" s="8" t="s">
        <v>13</v>
      </c>
      <c r="I93" s="8" t="s">
        <v>13</v>
      </c>
      <c r="J93" s="8" t="s">
        <v>14</v>
      </c>
      <c r="K93" s="8" t="s">
        <v>14</v>
      </c>
      <c r="L93" s="8" t="s">
        <v>13</v>
      </c>
      <c r="M93" s="8" t="s">
        <v>13</v>
      </c>
      <c r="N93" s="8">
        <v>-1</v>
      </c>
      <c r="O93" s="8"/>
      <c r="P93" s="8"/>
      <c r="Q93" s="8"/>
      <c r="R93" s="8"/>
      <c r="S93" s="8"/>
      <c r="T93" s="8"/>
      <c r="U93" s="8"/>
      <c r="V93" s="8"/>
      <c r="W93" s="8"/>
      <c r="X93" s="8"/>
      <c r="Y93" s="8"/>
      <c r="Z93" s="8"/>
      <c r="AA93" s="8"/>
      <c r="AB93" s="8"/>
      <c r="AC93" s="8"/>
      <c r="AD93" s="8"/>
      <c r="AE93" s="8"/>
      <c r="AF93" s="8"/>
      <c r="AG93" s="8"/>
      <c r="AH93" s="8"/>
      <c r="AI93" s="8"/>
      <c r="AJ93" s="8"/>
      <c r="AK93" s="12">
        <v>44</v>
      </c>
    </row>
    <row r="94" spans="1:42" x14ac:dyDescent="0.2">
      <c r="A94" s="3" t="s">
        <v>96</v>
      </c>
      <c r="B94" s="3" t="s">
        <v>52</v>
      </c>
      <c r="C94" s="3" t="s">
        <v>7</v>
      </c>
      <c r="D94" s="3" t="s">
        <v>23</v>
      </c>
      <c r="E94" s="38" t="s">
        <v>16</v>
      </c>
      <c r="F94" s="3" t="s">
        <v>8</v>
      </c>
      <c r="G94" s="8"/>
      <c r="H94" s="8"/>
      <c r="I94" s="8"/>
      <c r="J94" s="8"/>
      <c r="K94" s="8"/>
      <c r="L94" s="8"/>
      <c r="M94" s="8">
        <v>10</v>
      </c>
      <c r="N94" s="8">
        <v>10</v>
      </c>
      <c r="O94" s="8"/>
      <c r="P94" s="8"/>
      <c r="Q94" s="8"/>
      <c r="R94" s="8">
        <v>20</v>
      </c>
      <c r="S94" s="8"/>
      <c r="T94" s="8"/>
      <c r="U94" s="8"/>
      <c r="V94" s="8"/>
      <c r="W94" s="8"/>
      <c r="X94" s="8"/>
      <c r="Y94" s="8"/>
      <c r="Z94" s="8">
        <v>235.161</v>
      </c>
      <c r="AA94" s="8"/>
      <c r="AB94" s="8"/>
      <c r="AC94" s="8"/>
      <c r="AD94" s="8">
        <v>0.27100000000000002</v>
      </c>
      <c r="AE94" s="8"/>
      <c r="AF94" s="8">
        <v>10.065</v>
      </c>
      <c r="AG94" s="8">
        <v>0.39</v>
      </c>
      <c r="AH94" s="8">
        <v>13.593</v>
      </c>
      <c r="AI94" s="8">
        <v>6.6289999999999996</v>
      </c>
      <c r="AJ94" s="8">
        <v>143</v>
      </c>
      <c r="AK94" s="12">
        <v>45</v>
      </c>
      <c r="AM94" s="9">
        <f>+AP94/$AP$3</f>
        <v>1.040436781017514E-3</v>
      </c>
      <c r="AN94" s="10">
        <f>+AN92+AM94</f>
        <v>0.98606282819522173</v>
      </c>
      <c r="AP94" s="5">
        <f>SUM(G94:AJ94)</f>
        <v>449.10900000000004</v>
      </c>
    </row>
    <row r="95" spans="1:42" x14ac:dyDescent="0.2">
      <c r="A95" s="3" t="s">
        <v>96</v>
      </c>
      <c r="B95" s="3" t="s">
        <v>52</v>
      </c>
      <c r="C95" s="3" t="s">
        <v>7</v>
      </c>
      <c r="D95" s="3" t="s">
        <v>23</v>
      </c>
      <c r="E95" s="38" t="s">
        <v>16</v>
      </c>
      <c r="F95" s="3" t="s">
        <v>9</v>
      </c>
      <c r="G95" s="8" t="s">
        <v>13</v>
      </c>
      <c r="H95" s="8"/>
      <c r="I95" s="8" t="s">
        <v>13</v>
      </c>
      <c r="J95" s="8" t="s">
        <v>13</v>
      </c>
      <c r="K95" s="8"/>
      <c r="L95" s="8"/>
      <c r="M95" s="8">
        <v>-1</v>
      </c>
      <c r="N95" s="8">
        <v>-1</v>
      </c>
      <c r="O95" s="8"/>
      <c r="P95" s="8"/>
      <c r="Q95" s="8"/>
      <c r="R95" s="8">
        <v>-1</v>
      </c>
      <c r="S95" s="8"/>
      <c r="T95" s="8"/>
      <c r="U95" s="8"/>
      <c r="V95" s="8"/>
      <c r="W95" s="8"/>
      <c r="X95" s="8"/>
      <c r="Y95" s="8"/>
      <c r="Z95" s="8" t="s">
        <v>13</v>
      </c>
      <c r="AA95" s="8" t="s">
        <v>13</v>
      </c>
      <c r="AB95" s="8" t="s">
        <v>13</v>
      </c>
      <c r="AC95" s="8" t="s">
        <v>13</v>
      </c>
      <c r="AD95" s="8" t="s">
        <v>13</v>
      </c>
      <c r="AE95" s="8" t="s">
        <v>13</v>
      </c>
      <c r="AF95" s="8" t="s">
        <v>13</v>
      </c>
      <c r="AG95" s="8">
        <v>-1</v>
      </c>
      <c r="AH95" s="8">
        <v>-1</v>
      </c>
      <c r="AI95" s="8">
        <v>-1</v>
      </c>
      <c r="AJ95" s="8" t="s">
        <v>13</v>
      </c>
      <c r="AK95" s="12">
        <v>45</v>
      </c>
    </row>
    <row r="96" spans="1:42" x14ac:dyDescent="0.2">
      <c r="A96" s="3" t="s">
        <v>96</v>
      </c>
      <c r="B96" s="3" t="s">
        <v>52</v>
      </c>
      <c r="C96" s="3" t="s">
        <v>7</v>
      </c>
      <c r="D96" s="3" t="s">
        <v>137</v>
      </c>
      <c r="E96" s="38" t="s">
        <v>16</v>
      </c>
      <c r="F96" s="3" t="s">
        <v>8</v>
      </c>
      <c r="G96" s="8"/>
      <c r="H96" s="8">
        <v>18.452999999999999</v>
      </c>
      <c r="I96" s="8">
        <v>3.8740000000000001</v>
      </c>
      <c r="J96" s="8"/>
      <c r="K96" s="8">
        <v>214.96299999999999</v>
      </c>
      <c r="L96" s="8">
        <v>20.704999999999998</v>
      </c>
      <c r="M96" s="8">
        <v>34.238</v>
      </c>
      <c r="N96" s="8">
        <v>17.829999999999998</v>
      </c>
      <c r="O96" s="8"/>
      <c r="P96" s="8">
        <v>3</v>
      </c>
      <c r="Q96" s="8">
        <v>13.532</v>
      </c>
      <c r="R96" s="8">
        <v>10.343999999999999</v>
      </c>
      <c r="S96" s="8">
        <v>26.94</v>
      </c>
      <c r="T96" s="8">
        <v>1.9470000000000001</v>
      </c>
      <c r="U96" s="8"/>
      <c r="V96" s="8">
        <v>0.96399999999999997</v>
      </c>
      <c r="W96" s="8">
        <v>50.195</v>
      </c>
      <c r="X96" s="8">
        <v>18.04</v>
      </c>
      <c r="Y96" s="8"/>
      <c r="Z96" s="8"/>
      <c r="AA96" s="8"/>
      <c r="AB96" s="8"/>
      <c r="AC96" s="8">
        <v>11.872999999999999</v>
      </c>
      <c r="AD96" s="8"/>
      <c r="AE96" s="8"/>
      <c r="AF96" s="8"/>
      <c r="AG96" s="8"/>
      <c r="AH96" s="8"/>
      <c r="AI96" s="8"/>
      <c r="AJ96" s="8">
        <v>1.542</v>
      </c>
      <c r="AK96" s="12">
        <v>46</v>
      </c>
      <c r="AM96" s="9">
        <f>+AP96/$AP$3</f>
        <v>1.0388869296306549E-3</v>
      </c>
      <c r="AN96" s="10">
        <f>+AN94+AM96</f>
        <v>0.98710171512485234</v>
      </c>
      <c r="AP96" s="5">
        <f>SUM(G96:AJ96)</f>
        <v>448.43999999999994</v>
      </c>
    </row>
    <row r="97" spans="1:42" x14ac:dyDescent="0.2">
      <c r="A97" s="3" t="s">
        <v>96</v>
      </c>
      <c r="B97" s="3" t="s">
        <v>52</v>
      </c>
      <c r="C97" s="3" t="s">
        <v>7</v>
      </c>
      <c r="D97" s="3" t="s">
        <v>137</v>
      </c>
      <c r="E97" s="38" t="s">
        <v>16</v>
      </c>
      <c r="F97" s="3" t="s">
        <v>9</v>
      </c>
      <c r="G97" s="8"/>
      <c r="H97" s="8" t="s">
        <v>13</v>
      </c>
      <c r="I97" s="8" t="s">
        <v>13</v>
      </c>
      <c r="J97" s="8"/>
      <c r="K97" s="8" t="s">
        <v>49</v>
      </c>
      <c r="L97" s="8" t="s">
        <v>47</v>
      </c>
      <c r="M97" s="8" t="s">
        <v>14</v>
      </c>
      <c r="N97" s="8">
        <v>-1</v>
      </c>
      <c r="O97" s="8"/>
      <c r="P97" s="8" t="s">
        <v>19</v>
      </c>
      <c r="Q97" s="8" t="s">
        <v>49</v>
      </c>
      <c r="R97" s="8" t="s">
        <v>47</v>
      </c>
      <c r="S97" s="8" t="s">
        <v>49</v>
      </c>
      <c r="T97" s="8" t="s">
        <v>47</v>
      </c>
      <c r="U97" s="8" t="s">
        <v>12</v>
      </c>
      <c r="V97" s="8" t="s">
        <v>49</v>
      </c>
      <c r="W97" s="8" t="s">
        <v>49</v>
      </c>
      <c r="X97" s="8" t="s">
        <v>49</v>
      </c>
      <c r="Y97" s="8" t="s">
        <v>12</v>
      </c>
      <c r="Z97" s="8" t="s">
        <v>12</v>
      </c>
      <c r="AA97" s="8" t="s">
        <v>12</v>
      </c>
      <c r="AB97" s="8" t="s">
        <v>12</v>
      </c>
      <c r="AC97" s="8" t="s">
        <v>49</v>
      </c>
      <c r="AD97" s="8" t="s">
        <v>12</v>
      </c>
      <c r="AE97" s="8" t="s">
        <v>12</v>
      </c>
      <c r="AF97" s="8" t="s">
        <v>12</v>
      </c>
      <c r="AG97" s="8" t="s">
        <v>12</v>
      </c>
      <c r="AH97" s="8" t="s">
        <v>12</v>
      </c>
      <c r="AI97" s="8"/>
      <c r="AJ97" s="8" t="s">
        <v>12</v>
      </c>
      <c r="AK97" s="12">
        <v>46</v>
      </c>
    </row>
    <row r="98" spans="1:42" x14ac:dyDescent="0.2">
      <c r="A98" s="3" t="s">
        <v>96</v>
      </c>
      <c r="B98" s="3" t="s">
        <v>52</v>
      </c>
      <c r="C98" s="3" t="s">
        <v>7</v>
      </c>
      <c r="D98" s="3" t="s">
        <v>125</v>
      </c>
      <c r="E98" s="38" t="s">
        <v>27</v>
      </c>
      <c r="F98" s="3" t="s">
        <v>8</v>
      </c>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v>438.01900000000001</v>
      </c>
      <c r="AI98" s="8"/>
      <c r="AJ98" s="8"/>
      <c r="AK98" s="12">
        <v>47</v>
      </c>
      <c r="AM98" s="9">
        <f>+AP98/$AP$3</f>
        <v>1.014744924694251E-3</v>
      </c>
      <c r="AN98" s="10">
        <f>+AN96+AM98</f>
        <v>0.98811646004954656</v>
      </c>
      <c r="AP98" s="5">
        <f>SUM(G98:AJ98)</f>
        <v>438.01900000000001</v>
      </c>
    </row>
    <row r="99" spans="1:42" x14ac:dyDescent="0.2">
      <c r="A99" s="3" t="s">
        <v>96</v>
      </c>
      <c r="B99" s="3" t="s">
        <v>52</v>
      </c>
      <c r="C99" s="3" t="s">
        <v>7</v>
      </c>
      <c r="D99" s="3" t="s">
        <v>125</v>
      </c>
      <c r="E99" s="38" t="s">
        <v>27</v>
      </c>
      <c r="F99" s="3" t="s">
        <v>9</v>
      </c>
      <c r="G99" s="8"/>
      <c r="H99" s="8"/>
      <c r="I99" s="8"/>
      <c r="J99" s="8"/>
      <c r="K99" s="8"/>
      <c r="L99" s="8"/>
      <c r="M99" s="8"/>
      <c r="N99" s="8"/>
      <c r="O99" s="8"/>
      <c r="P99" s="8"/>
      <c r="Q99" s="8"/>
      <c r="R99" s="8"/>
      <c r="S99" s="8"/>
      <c r="T99" s="8"/>
      <c r="U99" s="8"/>
      <c r="V99" s="8"/>
      <c r="W99" s="8"/>
      <c r="X99" s="8"/>
      <c r="Y99" s="8"/>
      <c r="Z99" s="8"/>
      <c r="AA99" s="8"/>
      <c r="AB99" s="8"/>
      <c r="AC99" s="8"/>
      <c r="AD99" s="8"/>
      <c r="AE99" s="8" t="s">
        <v>12</v>
      </c>
      <c r="AF99" s="8"/>
      <c r="AG99" s="8"/>
      <c r="AH99" s="8">
        <v>-1</v>
      </c>
      <c r="AI99" s="8"/>
      <c r="AJ99" s="8"/>
      <c r="AK99" s="12">
        <v>47</v>
      </c>
    </row>
    <row r="100" spans="1:42" x14ac:dyDescent="0.2">
      <c r="A100" s="3" t="s">
        <v>96</v>
      </c>
      <c r="B100" s="3" t="s">
        <v>52</v>
      </c>
      <c r="C100" s="3" t="s">
        <v>7</v>
      </c>
      <c r="D100" s="3" t="s">
        <v>64</v>
      </c>
      <c r="E100" s="38" t="s">
        <v>33</v>
      </c>
      <c r="F100" s="3" t="s">
        <v>8</v>
      </c>
      <c r="G100" s="8"/>
      <c r="H100" s="8"/>
      <c r="I100" s="8"/>
      <c r="J100" s="8"/>
      <c r="K100" s="8"/>
      <c r="L100" s="8"/>
      <c r="M100" s="8"/>
      <c r="N100" s="8"/>
      <c r="O100" s="8">
        <v>187</v>
      </c>
      <c r="P100" s="8">
        <v>45.8</v>
      </c>
      <c r="Q100" s="8">
        <v>172.8</v>
      </c>
      <c r="R100" s="8"/>
      <c r="S100" s="8"/>
      <c r="T100" s="8"/>
      <c r="U100" s="8"/>
      <c r="V100" s="8"/>
      <c r="W100" s="8"/>
      <c r="X100" s="8"/>
      <c r="Y100" s="8"/>
      <c r="Z100" s="8"/>
      <c r="AA100" s="8"/>
      <c r="AB100" s="8"/>
      <c r="AC100" s="8"/>
      <c r="AD100" s="8"/>
      <c r="AE100" s="8"/>
      <c r="AF100" s="8"/>
      <c r="AG100" s="8"/>
      <c r="AH100" s="8"/>
      <c r="AI100" s="8"/>
      <c r="AJ100" s="8"/>
      <c r="AK100" s="12">
        <v>48</v>
      </c>
      <c r="AM100" s="9">
        <f>+AP100/$AP$3</f>
        <v>9.3964084082194662E-4</v>
      </c>
      <c r="AN100" s="10">
        <f>+AN98+AM100</f>
        <v>0.98905610089036855</v>
      </c>
      <c r="AP100" s="5">
        <f>SUM(G100:AJ100)</f>
        <v>405.6</v>
      </c>
    </row>
    <row r="101" spans="1:42" x14ac:dyDescent="0.2">
      <c r="A101" s="3" t="s">
        <v>96</v>
      </c>
      <c r="B101" s="3" t="s">
        <v>52</v>
      </c>
      <c r="C101" s="3" t="s">
        <v>7</v>
      </c>
      <c r="D101" s="3" t="s">
        <v>64</v>
      </c>
      <c r="E101" s="38" t="s">
        <v>33</v>
      </c>
      <c r="F101" s="3" t="s">
        <v>9</v>
      </c>
      <c r="G101" s="8"/>
      <c r="H101" s="8"/>
      <c r="I101" s="8"/>
      <c r="J101" s="8"/>
      <c r="K101" s="8"/>
      <c r="L101" s="8"/>
      <c r="M101" s="8"/>
      <c r="N101" s="8"/>
      <c r="O101" s="8">
        <v>-1</v>
      </c>
      <c r="P101" s="8" t="s">
        <v>13</v>
      </c>
      <c r="Q101" s="8">
        <v>-1</v>
      </c>
      <c r="R101" s="8"/>
      <c r="S101" s="8"/>
      <c r="T101" s="8"/>
      <c r="U101" s="8"/>
      <c r="V101" s="8"/>
      <c r="W101" s="8"/>
      <c r="X101" s="8"/>
      <c r="Y101" s="8"/>
      <c r="Z101" s="8"/>
      <c r="AA101" s="8"/>
      <c r="AB101" s="8"/>
      <c r="AC101" s="8"/>
      <c r="AD101" s="8"/>
      <c r="AE101" s="8"/>
      <c r="AF101" s="8"/>
      <c r="AG101" s="8"/>
      <c r="AH101" s="8"/>
      <c r="AI101" s="8"/>
      <c r="AJ101" s="8"/>
      <c r="AK101" s="12">
        <v>48</v>
      </c>
    </row>
    <row r="102" spans="1:42" x14ac:dyDescent="0.2">
      <c r="A102" s="3" t="s">
        <v>96</v>
      </c>
      <c r="B102" s="3" t="s">
        <v>52</v>
      </c>
      <c r="C102" s="3" t="s">
        <v>7</v>
      </c>
      <c r="D102" s="3" t="s">
        <v>64</v>
      </c>
      <c r="E102" s="38" t="s">
        <v>21</v>
      </c>
      <c r="F102" s="3" t="s">
        <v>8</v>
      </c>
      <c r="G102" s="8"/>
      <c r="H102" s="8"/>
      <c r="I102" s="8"/>
      <c r="J102" s="8">
        <v>22</v>
      </c>
      <c r="K102" s="8"/>
      <c r="L102" s="8">
        <v>18</v>
      </c>
      <c r="M102" s="8">
        <v>43</v>
      </c>
      <c r="N102" s="8">
        <v>290</v>
      </c>
      <c r="O102" s="8">
        <v>14</v>
      </c>
      <c r="P102" s="8">
        <v>11.4</v>
      </c>
      <c r="Q102" s="8"/>
      <c r="R102" s="8"/>
      <c r="S102" s="8"/>
      <c r="T102" s="8"/>
      <c r="U102" s="8"/>
      <c r="V102" s="8"/>
      <c r="W102" s="8"/>
      <c r="X102" s="8"/>
      <c r="Y102" s="8"/>
      <c r="Z102" s="8"/>
      <c r="AA102" s="8"/>
      <c r="AB102" s="8"/>
      <c r="AC102" s="8"/>
      <c r="AD102" s="8"/>
      <c r="AE102" s="8"/>
      <c r="AF102" s="8"/>
      <c r="AG102" s="8"/>
      <c r="AH102" s="8"/>
      <c r="AI102" s="8"/>
      <c r="AJ102" s="8"/>
      <c r="AK102" s="12">
        <v>49</v>
      </c>
      <c r="AM102" s="9">
        <f>+AP102/$AP$3</f>
        <v>9.2296082589611312E-4</v>
      </c>
      <c r="AN102" s="10">
        <f>+AN100+AM102</f>
        <v>0.98997906171626471</v>
      </c>
      <c r="AP102" s="5">
        <f>SUM(G102:AJ102)</f>
        <v>398.4</v>
      </c>
    </row>
    <row r="103" spans="1:42" x14ac:dyDescent="0.2">
      <c r="A103" s="3" t="s">
        <v>96</v>
      </c>
      <c r="B103" s="3" t="s">
        <v>52</v>
      </c>
      <c r="C103" s="3" t="s">
        <v>7</v>
      </c>
      <c r="D103" s="3" t="s">
        <v>64</v>
      </c>
      <c r="E103" s="38" t="s">
        <v>21</v>
      </c>
      <c r="F103" s="3" t="s">
        <v>9</v>
      </c>
      <c r="G103" s="8"/>
      <c r="H103" s="8"/>
      <c r="I103" s="8"/>
      <c r="J103" s="8">
        <v>-1</v>
      </c>
      <c r="K103" s="8"/>
      <c r="L103" s="8">
        <v>-1</v>
      </c>
      <c r="M103" s="8">
        <v>-1</v>
      </c>
      <c r="N103" s="8">
        <v>-1</v>
      </c>
      <c r="O103" s="8">
        <v>-1</v>
      </c>
      <c r="P103" s="8" t="s">
        <v>13</v>
      </c>
      <c r="Q103" s="8"/>
      <c r="R103" s="8"/>
      <c r="S103" s="8"/>
      <c r="T103" s="8"/>
      <c r="U103" s="8"/>
      <c r="V103" s="8"/>
      <c r="W103" s="8"/>
      <c r="X103" s="8"/>
      <c r="Y103" s="8"/>
      <c r="Z103" s="8"/>
      <c r="AA103" s="8"/>
      <c r="AB103" s="8"/>
      <c r="AC103" s="8"/>
      <c r="AD103" s="8"/>
      <c r="AE103" s="8"/>
      <c r="AF103" s="8"/>
      <c r="AG103" s="8"/>
      <c r="AH103" s="8"/>
      <c r="AI103" s="8"/>
      <c r="AJ103" s="8"/>
      <c r="AK103" s="12">
        <v>49</v>
      </c>
    </row>
    <row r="104" spans="1:42" x14ac:dyDescent="0.2">
      <c r="A104" s="3" t="s">
        <v>96</v>
      </c>
      <c r="B104" s="3" t="s">
        <v>52</v>
      </c>
      <c r="C104" s="3" t="s">
        <v>7</v>
      </c>
      <c r="D104" s="3" t="s">
        <v>87</v>
      </c>
      <c r="E104" s="38" t="s">
        <v>63</v>
      </c>
      <c r="F104" s="3" t="s">
        <v>8</v>
      </c>
      <c r="G104" s="8">
        <v>9</v>
      </c>
      <c r="H104" s="8"/>
      <c r="I104" s="8"/>
      <c r="J104" s="8"/>
      <c r="K104" s="8"/>
      <c r="L104" s="8"/>
      <c r="M104" s="8"/>
      <c r="N104" s="8"/>
      <c r="O104" s="8"/>
      <c r="P104" s="8"/>
      <c r="Q104" s="8"/>
      <c r="R104" s="8"/>
      <c r="S104" s="8"/>
      <c r="T104" s="8"/>
      <c r="U104" s="8"/>
      <c r="V104" s="8"/>
      <c r="W104" s="8"/>
      <c r="X104" s="8"/>
      <c r="Y104" s="8"/>
      <c r="Z104" s="8"/>
      <c r="AA104" s="8"/>
      <c r="AB104" s="8"/>
      <c r="AC104" s="8"/>
      <c r="AD104" s="8">
        <v>55</v>
      </c>
      <c r="AE104" s="8">
        <v>47.98</v>
      </c>
      <c r="AF104" s="8">
        <v>103.996</v>
      </c>
      <c r="AG104" s="8">
        <v>38.317</v>
      </c>
      <c r="AH104" s="8">
        <v>39.64</v>
      </c>
      <c r="AI104" s="8">
        <v>80.89</v>
      </c>
      <c r="AJ104" s="8"/>
      <c r="AK104" s="12">
        <v>50</v>
      </c>
      <c r="AM104" s="9">
        <f>+AP104/$AP$3</f>
        <v>8.6834072702022787E-4</v>
      </c>
      <c r="AN104" s="10">
        <f>+AN102+AM104</f>
        <v>0.99084740244328495</v>
      </c>
      <c r="AP104" s="5">
        <f>SUM(G104:AJ104)</f>
        <v>374.82299999999998</v>
      </c>
    </row>
    <row r="105" spans="1:42" x14ac:dyDescent="0.2">
      <c r="A105" s="3" t="s">
        <v>96</v>
      </c>
      <c r="B105" s="3" t="s">
        <v>52</v>
      </c>
      <c r="C105" s="3" t="s">
        <v>7</v>
      </c>
      <c r="D105" s="3" t="s">
        <v>87</v>
      </c>
      <c r="E105" s="38" t="s">
        <v>63</v>
      </c>
      <c r="F105" s="3" t="s">
        <v>9</v>
      </c>
      <c r="G105" s="8">
        <v>-1</v>
      </c>
      <c r="H105" s="8"/>
      <c r="I105" s="8"/>
      <c r="J105" s="8"/>
      <c r="K105" s="8"/>
      <c r="L105" s="8"/>
      <c r="M105" s="8"/>
      <c r="N105" s="8"/>
      <c r="O105" s="8"/>
      <c r="P105" s="8"/>
      <c r="Q105" s="8"/>
      <c r="R105" s="8"/>
      <c r="S105" s="8"/>
      <c r="T105" s="8"/>
      <c r="U105" s="8"/>
      <c r="V105" s="8"/>
      <c r="W105" s="8"/>
      <c r="X105" s="8" t="s">
        <v>13</v>
      </c>
      <c r="Y105" s="8" t="s">
        <v>13</v>
      </c>
      <c r="Z105" s="8" t="s">
        <v>13</v>
      </c>
      <c r="AA105" s="8" t="s">
        <v>13</v>
      </c>
      <c r="AB105" s="8" t="s">
        <v>13</v>
      </c>
      <c r="AC105" s="8"/>
      <c r="AD105" s="8" t="s">
        <v>13</v>
      </c>
      <c r="AE105" s="8">
        <v>-1</v>
      </c>
      <c r="AF105" s="8">
        <v>-1</v>
      </c>
      <c r="AG105" s="8" t="s">
        <v>13</v>
      </c>
      <c r="AH105" s="8">
        <v>-1</v>
      </c>
      <c r="AI105" s="8" t="s">
        <v>13</v>
      </c>
      <c r="AJ105" s="8"/>
      <c r="AK105" s="12">
        <v>50</v>
      </c>
    </row>
    <row r="106" spans="1:42" x14ac:dyDescent="0.2">
      <c r="A106" s="3" t="s">
        <v>96</v>
      </c>
      <c r="B106" s="3" t="s">
        <v>52</v>
      </c>
      <c r="C106" s="3" t="s">
        <v>7</v>
      </c>
      <c r="D106" s="3" t="s">
        <v>136</v>
      </c>
      <c r="E106" s="38" t="s">
        <v>34</v>
      </c>
      <c r="F106" s="3" t="s">
        <v>8</v>
      </c>
      <c r="G106" s="8">
        <v>6</v>
      </c>
      <c r="H106" s="8">
        <v>5</v>
      </c>
      <c r="I106" s="8"/>
      <c r="J106" s="8">
        <v>22</v>
      </c>
      <c r="K106" s="8">
        <v>33.03</v>
      </c>
      <c r="L106" s="8">
        <v>14</v>
      </c>
      <c r="M106" s="8">
        <v>72.09</v>
      </c>
      <c r="N106" s="8">
        <v>7.63</v>
      </c>
      <c r="O106" s="8">
        <v>24.77</v>
      </c>
      <c r="P106" s="8">
        <v>53.31</v>
      </c>
      <c r="Q106" s="8">
        <v>30.24</v>
      </c>
      <c r="R106" s="8">
        <v>0.245</v>
      </c>
      <c r="S106" s="8">
        <v>0.13500000000000001</v>
      </c>
      <c r="T106" s="8">
        <v>0.25700000000000001</v>
      </c>
      <c r="U106" s="8">
        <v>13.972</v>
      </c>
      <c r="V106" s="8">
        <v>5.1999999999999998E-2</v>
      </c>
      <c r="W106" s="8">
        <v>0.20300000000000001</v>
      </c>
      <c r="X106" s="8">
        <v>7.0999999999999994E-2</v>
      </c>
      <c r="Y106" s="8"/>
      <c r="Z106" s="8">
        <v>6.5000000000000002E-2</v>
      </c>
      <c r="AA106" s="8">
        <v>8.9999999999999993E-3</v>
      </c>
      <c r="AB106" s="8">
        <v>2.5000000000000001E-2</v>
      </c>
      <c r="AC106" s="8">
        <v>0.45700000000000002</v>
      </c>
      <c r="AD106" s="8">
        <v>8.1000000000000003E-2</v>
      </c>
      <c r="AE106" s="8">
        <v>16.79</v>
      </c>
      <c r="AF106" s="8">
        <v>0.04</v>
      </c>
      <c r="AG106" s="8">
        <v>0.27400000000000002</v>
      </c>
      <c r="AH106" s="8">
        <v>11.042999999999999</v>
      </c>
      <c r="AI106" s="8">
        <v>0.88300000000000001</v>
      </c>
      <c r="AJ106" s="8">
        <v>3.0000000000000001E-3</v>
      </c>
      <c r="AK106" s="12">
        <v>51</v>
      </c>
      <c r="AM106" s="9">
        <f>+AP106/$AP$3</f>
        <v>7.2436439818540958E-4</v>
      </c>
      <c r="AN106" s="10">
        <f>+AN104+AM106</f>
        <v>0.99157176684147041</v>
      </c>
      <c r="AP106" s="5">
        <f>SUM(G106:AJ106)</f>
        <v>312.67500000000001</v>
      </c>
    </row>
    <row r="107" spans="1:42" x14ac:dyDescent="0.2">
      <c r="A107" s="3" t="s">
        <v>96</v>
      </c>
      <c r="B107" s="3" t="s">
        <v>52</v>
      </c>
      <c r="C107" s="3" t="s">
        <v>7</v>
      </c>
      <c r="D107" s="3" t="s">
        <v>136</v>
      </c>
      <c r="E107" s="38" t="s">
        <v>34</v>
      </c>
      <c r="F107" s="3" t="s">
        <v>9</v>
      </c>
      <c r="G107" s="8">
        <v>-1</v>
      </c>
      <c r="H107" s="8">
        <v>-1</v>
      </c>
      <c r="I107" s="8"/>
      <c r="J107" s="8">
        <v>-1</v>
      </c>
      <c r="K107" s="8">
        <v>-1</v>
      </c>
      <c r="L107" s="8">
        <v>-1</v>
      </c>
      <c r="M107" s="8">
        <v>-1</v>
      </c>
      <c r="N107" s="8">
        <v>-1</v>
      </c>
      <c r="O107" s="8">
        <v>-1</v>
      </c>
      <c r="P107" s="8">
        <v>-1</v>
      </c>
      <c r="Q107" s="8">
        <v>-1</v>
      </c>
      <c r="R107" s="8">
        <v>-1</v>
      </c>
      <c r="S107" s="8">
        <v>-1</v>
      </c>
      <c r="T107" s="8">
        <v>-1</v>
      </c>
      <c r="U107" s="8">
        <v>-1</v>
      </c>
      <c r="V107" s="8">
        <v>-1</v>
      </c>
      <c r="W107" s="8">
        <v>-1</v>
      </c>
      <c r="X107" s="8">
        <v>-1</v>
      </c>
      <c r="Y107" s="8"/>
      <c r="Z107" s="8">
        <v>-1</v>
      </c>
      <c r="AA107" s="8">
        <v>-1</v>
      </c>
      <c r="AB107" s="8">
        <v>-1</v>
      </c>
      <c r="AC107" s="8">
        <v>-1</v>
      </c>
      <c r="AD107" s="8">
        <v>-1</v>
      </c>
      <c r="AE107" s="8">
        <v>-1</v>
      </c>
      <c r="AF107" s="8">
        <v>-1</v>
      </c>
      <c r="AG107" s="8">
        <v>-1</v>
      </c>
      <c r="AH107" s="8">
        <v>-1</v>
      </c>
      <c r="AI107" s="8">
        <v>-1</v>
      </c>
      <c r="AJ107" s="8">
        <v>-1</v>
      </c>
      <c r="AK107" s="12">
        <v>51</v>
      </c>
    </row>
    <row r="108" spans="1:42" x14ac:dyDescent="0.2">
      <c r="A108" s="3" t="s">
        <v>96</v>
      </c>
      <c r="B108" s="3" t="s">
        <v>52</v>
      </c>
      <c r="C108" s="3" t="s">
        <v>7</v>
      </c>
      <c r="D108" s="3" t="s">
        <v>146</v>
      </c>
      <c r="E108" s="38" t="s">
        <v>34</v>
      </c>
      <c r="F108" s="3" t="s">
        <v>8</v>
      </c>
      <c r="G108" s="8"/>
      <c r="H108" s="8"/>
      <c r="I108" s="8"/>
      <c r="J108" s="8"/>
      <c r="K108" s="8">
        <v>212</v>
      </c>
      <c r="L108" s="8"/>
      <c r="M108" s="8"/>
      <c r="N108" s="8"/>
      <c r="O108" s="8"/>
      <c r="P108" s="8"/>
      <c r="Q108" s="8">
        <v>8</v>
      </c>
      <c r="R108" s="8">
        <v>5.633</v>
      </c>
      <c r="S108" s="8">
        <v>0.27900000000000003</v>
      </c>
      <c r="T108" s="8">
        <v>1.748</v>
      </c>
      <c r="U108" s="8">
        <v>5.72</v>
      </c>
      <c r="V108" s="8">
        <v>0.13900000000000001</v>
      </c>
      <c r="W108" s="8"/>
      <c r="X108" s="8">
        <v>1.052</v>
      </c>
      <c r="Y108" s="8">
        <v>4.1280000000000001</v>
      </c>
      <c r="Z108" s="8"/>
      <c r="AA108" s="8"/>
      <c r="AB108" s="8"/>
      <c r="AC108" s="8"/>
      <c r="AD108" s="8"/>
      <c r="AE108" s="8">
        <v>27.472999999999999</v>
      </c>
      <c r="AF108" s="8">
        <v>9.5879999999999992</v>
      </c>
      <c r="AG108" s="8">
        <v>19.725000000000001</v>
      </c>
      <c r="AH108" s="8">
        <v>2E-3</v>
      </c>
      <c r="AI108" s="8">
        <v>4.2679999999999998</v>
      </c>
      <c r="AJ108" s="8">
        <v>11.098000000000001</v>
      </c>
      <c r="AK108" s="12">
        <v>52</v>
      </c>
      <c r="AM108" s="9">
        <f>+AP108/$AP$3</f>
        <v>7.2014342774167803E-4</v>
      </c>
      <c r="AN108" s="10">
        <f>+AN106+AM108</f>
        <v>0.99229191026921204</v>
      </c>
      <c r="AP108" s="5">
        <f>SUM(G108:AJ108)</f>
        <v>310.85300000000007</v>
      </c>
    </row>
    <row r="109" spans="1:42" x14ac:dyDescent="0.2">
      <c r="A109" s="3" t="s">
        <v>96</v>
      </c>
      <c r="B109" s="3" t="s">
        <v>52</v>
      </c>
      <c r="C109" s="3" t="s">
        <v>7</v>
      </c>
      <c r="D109" s="3" t="s">
        <v>146</v>
      </c>
      <c r="E109" s="38" t="s">
        <v>34</v>
      </c>
      <c r="F109" s="3" t="s">
        <v>9</v>
      </c>
      <c r="G109" s="8"/>
      <c r="H109" s="8"/>
      <c r="I109" s="8"/>
      <c r="J109" s="8" t="s">
        <v>13</v>
      </c>
      <c r="K109" s="8" t="s">
        <v>13</v>
      </c>
      <c r="L109" s="8"/>
      <c r="M109" s="8"/>
      <c r="N109" s="8"/>
      <c r="O109" s="8"/>
      <c r="P109" s="8"/>
      <c r="Q109" s="8" t="s">
        <v>14</v>
      </c>
      <c r="R109" s="8" t="s">
        <v>14</v>
      </c>
      <c r="S109" s="8" t="s">
        <v>12</v>
      </c>
      <c r="T109" s="8" t="s">
        <v>12</v>
      </c>
      <c r="U109" s="8" t="s">
        <v>12</v>
      </c>
      <c r="V109" s="8">
        <v>-1</v>
      </c>
      <c r="W109" s="8" t="s">
        <v>12</v>
      </c>
      <c r="X109" s="8" t="s">
        <v>14</v>
      </c>
      <c r="Y109" s="8" t="s">
        <v>14</v>
      </c>
      <c r="Z109" s="8" t="s">
        <v>12</v>
      </c>
      <c r="AA109" s="8" t="s">
        <v>12</v>
      </c>
      <c r="AB109" s="8" t="s">
        <v>12</v>
      </c>
      <c r="AC109" s="8" t="s">
        <v>12</v>
      </c>
      <c r="AD109" s="8"/>
      <c r="AE109" s="8" t="s">
        <v>13</v>
      </c>
      <c r="AF109" s="8" t="s">
        <v>13</v>
      </c>
      <c r="AG109" s="8" t="s">
        <v>14</v>
      </c>
      <c r="AH109" s="8" t="s">
        <v>14</v>
      </c>
      <c r="AI109" s="8" t="s">
        <v>13</v>
      </c>
      <c r="AJ109" s="8" t="s">
        <v>13</v>
      </c>
      <c r="AK109" s="12">
        <v>52</v>
      </c>
    </row>
    <row r="110" spans="1:42" x14ac:dyDescent="0.2">
      <c r="A110" s="3" t="s">
        <v>96</v>
      </c>
      <c r="B110" s="3" t="s">
        <v>52</v>
      </c>
      <c r="C110" s="3" t="s">
        <v>7</v>
      </c>
      <c r="D110" s="3" t="s">
        <v>64</v>
      </c>
      <c r="E110" s="38" t="s">
        <v>31</v>
      </c>
      <c r="F110" s="3" t="s">
        <v>8</v>
      </c>
      <c r="G110" s="8"/>
      <c r="H110" s="8"/>
      <c r="I110" s="8"/>
      <c r="J110" s="8">
        <v>160</v>
      </c>
      <c r="K110" s="8"/>
      <c r="L110" s="8"/>
      <c r="M110" s="8">
        <v>116</v>
      </c>
      <c r="N110" s="8">
        <v>11</v>
      </c>
      <c r="O110" s="8">
        <v>12</v>
      </c>
      <c r="P110" s="8"/>
      <c r="Q110" s="8"/>
      <c r="R110" s="8"/>
      <c r="S110" s="8"/>
      <c r="T110" s="8"/>
      <c r="U110" s="8"/>
      <c r="V110" s="8"/>
      <c r="W110" s="8"/>
      <c r="X110" s="8"/>
      <c r="Y110" s="8"/>
      <c r="Z110" s="8"/>
      <c r="AA110" s="8"/>
      <c r="AB110" s="8"/>
      <c r="AC110" s="8"/>
      <c r="AD110" s="8"/>
      <c r="AE110" s="8"/>
      <c r="AF110" s="8"/>
      <c r="AG110" s="8"/>
      <c r="AH110" s="8"/>
      <c r="AI110" s="8"/>
      <c r="AJ110" s="8"/>
      <c r="AK110" s="12">
        <v>53</v>
      </c>
      <c r="AM110" s="9">
        <f>+AP110/$AP$3</f>
        <v>6.9268395317002472E-4</v>
      </c>
      <c r="AN110" s="10">
        <f>+AN108+AM110</f>
        <v>0.99298459422238206</v>
      </c>
      <c r="AP110" s="5">
        <f>SUM(G110:AJ110)</f>
        <v>299</v>
      </c>
    </row>
    <row r="111" spans="1:42" x14ac:dyDescent="0.2">
      <c r="A111" s="3" t="s">
        <v>96</v>
      </c>
      <c r="B111" s="3" t="s">
        <v>52</v>
      </c>
      <c r="C111" s="3" t="s">
        <v>7</v>
      </c>
      <c r="D111" s="3" t="s">
        <v>64</v>
      </c>
      <c r="E111" s="38" t="s">
        <v>31</v>
      </c>
      <c r="F111" s="3" t="s">
        <v>9</v>
      </c>
      <c r="G111" s="8"/>
      <c r="H111" s="8"/>
      <c r="I111" s="8"/>
      <c r="J111" s="8">
        <v>-1</v>
      </c>
      <c r="K111" s="8"/>
      <c r="L111" s="8"/>
      <c r="M111" s="8">
        <v>-1</v>
      </c>
      <c r="N111" s="8">
        <v>-1</v>
      </c>
      <c r="O111" s="8">
        <v>-1</v>
      </c>
      <c r="P111" s="8"/>
      <c r="Q111" s="8"/>
      <c r="R111" s="8"/>
      <c r="S111" s="8"/>
      <c r="T111" s="8"/>
      <c r="U111" s="8"/>
      <c r="V111" s="8"/>
      <c r="W111" s="8"/>
      <c r="X111" s="8"/>
      <c r="Y111" s="8"/>
      <c r="Z111" s="8"/>
      <c r="AA111" s="8"/>
      <c r="AB111" s="8"/>
      <c r="AC111" s="8"/>
      <c r="AD111" s="8"/>
      <c r="AE111" s="8"/>
      <c r="AF111" s="8"/>
      <c r="AG111" s="8"/>
      <c r="AH111" s="8"/>
      <c r="AI111" s="8"/>
      <c r="AJ111" s="8"/>
      <c r="AK111" s="12">
        <v>53</v>
      </c>
    </row>
    <row r="112" spans="1:42" x14ac:dyDescent="0.2">
      <c r="A112" s="3" t="s">
        <v>96</v>
      </c>
      <c r="B112" s="3" t="s">
        <v>52</v>
      </c>
      <c r="C112" s="3" t="s">
        <v>7</v>
      </c>
      <c r="D112" s="3" t="s">
        <v>153</v>
      </c>
      <c r="E112" s="38" t="s">
        <v>33</v>
      </c>
      <c r="F112" s="3" t="s">
        <v>8</v>
      </c>
      <c r="G112" s="8">
        <v>40.5</v>
      </c>
      <c r="H112" s="8">
        <v>39.9</v>
      </c>
      <c r="I112" s="8">
        <v>43.2</v>
      </c>
      <c r="J112" s="8">
        <v>40</v>
      </c>
      <c r="K112" s="8">
        <v>50</v>
      </c>
      <c r="L112" s="8">
        <v>38.700000000000003</v>
      </c>
      <c r="M112" s="8">
        <v>37</v>
      </c>
      <c r="N112" s="8"/>
      <c r="O112" s="8"/>
      <c r="P112" s="8"/>
      <c r="Q112" s="8"/>
      <c r="R112" s="8"/>
      <c r="S112" s="8"/>
      <c r="T112" s="8"/>
      <c r="U112" s="8"/>
      <c r="V112" s="8"/>
      <c r="W112" s="8"/>
      <c r="X112" s="8"/>
      <c r="Y112" s="8"/>
      <c r="Z112" s="8"/>
      <c r="AA112" s="8"/>
      <c r="AB112" s="8"/>
      <c r="AC112" s="8"/>
      <c r="AD112" s="8"/>
      <c r="AE112" s="8"/>
      <c r="AF112" s="8"/>
      <c r="AG112" s="8"/>
      <c r="AH112" s="8"/>
      <c r="AI112" s="8"/>
      <c r="AJ112" s="8"/>
      <c r="AK112" s="12">
        <v>54</v>
      </c>
      <c r="AM112" s="9">
        <f>+AP112/$AP$3</f>
        <v>6.7021226639494365E-4</v>
      </c>
      <c r="AN112" s="10">
        <f>+AN110+AM112</f>
        <v>0.99365480648877702</v>
      </c>
      <c r="AP112" s="5">
        <f>SUM(G112:AJ112)</f>
        <v>289.3</v>
      </c>
    </row>
    <row r="113" spans="1:42" x14ac:dyDescent="0.2">
      <c r="A113" s="3" t="s">
        <v>96</v>
      </c>
      <c r="B113" s="3" t="s">
        <v>52</v>
      </c>
      <c r="C113" s="3" t="s">
        <v>7</v>
      </c>
      <c r="D113" s="3" t="s">
        <v>153</v>
      </c>
      <c r="E113" s="38" t="s">
        <v>33</v>
      </c>
      <c r="F113" s="3" t="s">
        <v>9</v>
      </c>
      <c r="G113" s="8">
        <v>-1</v>
      </c>
      <c r="H113" s="8">
        <v>-1</v>
      </c>
      <c r="I113" s="8">
        <v>-1</v>
      </c>
      <c r="J113" s="8">
        <v>-1</v>
      </c>
      <c r="K113" s="8">
        <v>-1</v>
      </c>
      <c r="L113" s="8">
        <v>-1</v>
      </c>
      <c r="M113" s="8">
        <v>-1</v>
      </c>
      <c r="N113" s="8"/>
      <c r="O113" s="8"/>
      <c r="P113" s="8"/>
      <c r="Q113" s="8"/>
      <c r="R113" s="8"/>
      <c r="S113" s="8"/>
      <c r="T113" s="8"/>
      <c r="U113" s="8"/>
      <c r="V113" s="8"/>
      <c r="W113" s="8"/>
      <c r="X113" s="8"/>
      <c r="Y113" s="8"/>
      <c r="Z113" s="8"/>
      <c r="AA113" s="8"/>
      <c r="AB113" s="8"/>
      <c r="AC113" s="8"/>
      <c r="AD113" s="8"/>
      <c r="AE113" s="8"/>
      <c r="AF113" s="8"/>
      <c r="AG113" s="8"/>
      <c r="AH113" s="8"/>
      <c r="AI113" s="8"/>
      <c r="AJ113" s="8"/>
      <c r="AK113" s="12">
        <v>54</v>
      </c>
    </row>
    <row r="114" spans="1:42" x14ac:dyDescent="0.2">
      <c r="A114" s="3" t="s">
        <v>96</v>
      </c>
      <c r="B114" s="3" t="s">
        <v>52</v>
      </c>
      <c r="C114" s="3" t="s">
        <v>7</v>
      </c>
      <c r="D114" s="3" t="s">
        <v>125</v>
      </c>
      <c r="E114" s="38" t="s">
        <v>11</v>
      </c>
      <c r="F114" s="3" t="s">
        <v>8</v>
      </c>
      <c r="G114" s="8"/>
      <c r="H114" s="8"/>
      <c r="I114" s="8"/>
      <c r="J114" s="8"/>
      <c r="K114" s="8"/>
      <c r="L114" s="8"/>
      <c r="M114" s="8"/>
      <c r="N114" s="8"/>
      <c r="O114" s="8"/>
      <c r="P114" s="8"/>
      <c r="Q114" s="8"/>
      <c r="R114" s="8"/>
      <c r="S114" s="8"/>
      <c r="T114" s="8"/>
      <c r="U114" s="8"/>
      <c r="V114" s="8"/>
      <c r="W114" s="8"/>
      <c r="X114" s="8"/>
      <c r="Y114" s="8">
        <v>2.8439999999999999</v>
      </c>
      <c r="Z114" s="8">
        <v>162.36799999999999</v>
      </c>
      <c r="AA114" s="8">
        <v>62.804000000000002</v>
      </c>
      <c r="AB114" s="8">
        <v>12.092000000000001</v>
      </c>
      <c r="AC114" s="8"/>
      <c r="AD114" s="8"/>
      <c r="AE114" s="8"/>
      <c r="AF114" s="8"/>
      <c r="AG114" s="8"/>
      <c r="AH114" s="8"/>
      <c r="AI114" s="8"/>
      <c r="AJ114" s="8"/>
      <c r="AK114" s="12">
        <v>55</v>
      </c>
      <c r="AM114" s="9">
        <f>+AP114/$AP$3</f>
        <v>5.5625069775166655E-4</v>
      </c>
      <c r="AN114" s="10">
        <f>+AN112+AM114</f>
        <v>0.99421105718652869</v>
      </c>
      <c r="AP114" s="5">
        <f>SUM(G114:AJ114)</f>
        <v>240.108</v>
      </c>
    </row>
    <row r="115" spans="1:42" x14ac:dyDescent="0.2">
      <c r="A115" s="3" t="s">
        <v>96</v>
      </c>
      <c r="B115" s="3" t="s">
        <v>52</v>
      </c>
      <c r="C115" s="3" t="s">
        <v>7</v>
      </c>
      <c r="D115" s="3" t="s">
        <v>125</v>
      </c>
      <c r="E115" s="38" t="s">
        <v>11</v>
      </c>
      <c r="F115" s="3" t="s">
        <v>9</v>
      </c>
      <c r="G115" s="8"/>
      <c r="H115" s="8"/>
      <c r="I115" s="8"/>
      <c r="J115" s="8"/>
      <c r="K115" s="8"/>
      <c r="L115" s="8"/>
      <c r="M115" s="8"/>
      <c r="N115" s="8"/>
      <c r="O115" s="8"/>
      <c r="P115" s="8"/>
      <c r="Q115" s="8"/>
      <c r="R115" s="8"/>
      <c r="S115" s="8"/>
      <c r="T115" s="8"/>
      <c r="U115" s="8"/>
      <c r="V115" s="8"/>
      <c r="W115" s="8"/>
      <c r="X115" s="8"/>
      <c r="Y115" s="8">
        <v>-1</v>
      </c>
      <c r="Z115" s="8" t="s">
        <v>13</v>
      </c>
      <c r="AA115" s="8" t="s">
        <v>13</v>
      </c>
      <c r="AB115" s="8">
        <v>-1</v>
      </c>
      <c r="AC115" s="8"/>
      <c r="AD115" s="8"/>
      <c r="AE115" s="8"/>
      <c r="AF115" s="8"/>
      <c r="AG115" s="8"/>
      <c r="AH115" s="8"/>
      <c r="AI115" s="8"/>
      <c r="AJ115" s="8"/>
      <c r="AK115" s="12">
        <v>55</v>
      </c>
    </row>
    <row r="116" spans="1:42" x14ac:dyDescent="0.2">
      <c r="A116" s="3" t="s">
        <v>96</v>
      </c>
      <c r="B116" s="3" t="s">
        <v>52</v>
      </c>
      <c r="C116" s="3" t="s">
        <v>7</v>
      </c>
      <c r="D116" s="3" t="s">
        <v>24</v>
      </c>
      <c r="E116" s="38" t="s">
        <v>33</v>
      </c>
      <c r="F116" s="3" t="s">
        <v>8</v>
      </c>
      <c r="G116" s="8"/>
      <c r="H116" s="8"/>
      <c r="I116" s="8"/>
      <c r="J116" s="8"/>
      <c r="K116" s="8"/>
      <c r="L116" s="8"/>
      <c r="M116" s="8"/>
      <c r="N116" s="8"/>
      <c r="O116" s="8"/>
      <c r="P116" s="8"/>
      <c r="Q116" s="8"/>
      <c r="R116" s="8"/>
      <c r="S116" s="8"/>
      <c r="T116" s="8"/>
      <c r="U116" s="8"/>
      <c r="V116" s="8"/>
      <c r="W116" s="8"/>
      <c r="X116" s="8">
        <v>38.134999999999998</v>
      </c>
      <c r="Y116" s="8">
        <v>38.134999999999998</v>
      </c>
      <c r="Z116" s="8">
        <v>76.27</v>
      </c>
      <c r="AA116" s="8">
        <v>57.203000000000003</v>
      </c>
      <c r="AB116" s="8"/>
      <c r="AC116" s="8"/>
      <c r="AD116" s="8"/>
      <c r="AE116" s="8"/>
      <c r="AF116" s="8"/>
      <c r="AG116" s="8"/>
      <c r="AH116" s="8"/>
      <c r="AI116" s="8"/>
      <c r="AJ116" s="8"/>
      <c r="AK116" s="12">
        <v>56</v>
      </c>
      <c r="AM116" s="9">
        <f>+AP116/$AP$3</f>
        <v>4.8590505147070396E-4</v>
      </c>
      <c r="AN116" s="10">
        <f>+AN114+AM116</f>
        <v>0.99469696223799942</v>
      </c>
      <c r="AP116" s="5">
        <f>SUM(G116:AJ116)</f>
        <v>209.74299999999999</v>
      </c>
    </row>
    <row r="117" spans="1:42" x14ac:dyDescent="0.2">
      <c r="A117" s="3" t="s">
        <v>96</v>
      </c>
      <c r="B117" s="3" t="s">
        <v>52</v>
      </c>
      <c r="C117" s="3" t="s">
        <v>7</v>
      </c>
      <c r="D117" s="3" t="s">
        <v>24</v>
      </c>
      <c r="E117" s="38" t="s">
        <v>33</v>
      </c>
      <c r="F117" s="3" t="s">
        <v>9</v>
      </c>
      <c r="G117" s="8"/>
      <c r="H117" s="8"/>
      <c r="I117" s="8"/>
      <c r="J117" s="8"/>
      <c r="K117" s="8"/>
      <c r="L117" s="8"/>
      <c r="M117" s="8"/>
      <c r="N117" s="8"/>
      <c r="O117" s="8"/>
      <c r="P117" s="8"/>
      <c r="Q117" s="8"/>
      <c r="R117" s="8"/>
      <c r="S117" s="8"/>
      <c r="T117" s="8"/>
      <c r="U117" s="8"/>
      <c r="V117" s="8"/>
      <c r="W117" s="8"/>
      <c r="X117" s="8">
        <v>-1</v>
      </c>
      <c r="Y117" s="8">
        <v>-1</v>
      </c>
      <c r="Z117" s="8">
        <v>-1</v>
      </c>
      <c r="AA117" s="8">
        <v>-1</v>
      </c>
      <c r="AB117" s="8"/>
      <c r="AC117" s="8"/>
      <c r="AD117" s="8"/>
      <c r="AE117" s="8"/>
      <c r="AF117" s="8"/>
      <c r="AG117" s="8"/>
      <c r="AH117" s="8"/>
      <c r="AI117" s="8"/>
      <c r="AJ117" s="8"/>
      <c r="AK117" s="12">
        <v>56</v>
      </c>
    </row>
    <row r="118" spans="1:42" x14ac:dyDescent="0.2">
      <c r="A118" s="3" t="s">
        <v>96</v>
      </c>
      <c r="B118" s="3" t="s">
        <v>52</v>
      </c>
      <c r="C118" s="3" t="s">
        <v>7</v>
      </c>
      <c r="D118" s="3" t="s">
        <v>139</v>
      </c>
      <c r="E118" s="38" t="s">
        <v>34</v>
      </c>
      <c r="F118" s="3" t="s">
        <v>8</v>
      </c>
      <c r="G118" s="8"/>
      <c r="H118" s="8"/>
      <c r="I118" s="8"/>
      <c r="J118" s="8"/>
      <c r="K118" s="8"/>
      <c r="L118" s="8">
        <v>11</v>
      </c>
      <c r="M118" s="8">
        <v>1</v>
      </c>
      <c r="N118" s="8">
        <v>1.6</v>
      </c>
      <c r="O118" s="8">
        <v>17.100000000000001</v>
      </c>
      <c r="P118" s="8">
        <v>7.5</v>
      </c>
      <c r="Q118" s="8"/>
      <c r="R118" s="8"/>
      <c r="S118" s="8">
        <v>32.927</v>
      </c>
      <c r="T118" s="8">
        <v>16.023</v>
      </c>
      <c r="U118" s="8"/>
      <c r="V118" s="8">
        <v>4.7190000000000003</v>
      </c>
      <c r="W118" s="8">
        <v>35.090000000000003</v>
      </c>
      <c r="X118" s="8">
        <v>28.872</v>
      </c>
      <c r="Y118" s="8">
        <v>0.54</v>
      </c>
      <c r="Z118" s="8">
        <v>1.7290000000000001</v>
      </c>
      <c r="AA118" s="8">
        <v>1.4330000000000001</v>
      </c>
      <c r="AB118" s="8"/>
      <c r="AC118" s="8">
        <v>1.5</v>
      </c>
      <c r="AD118" s="8"/>
      <c r="AE118" s="8"/>
      <c r="AF118" s="8"/>
      <c r="AG118" s="8"/>
      <c r="AH118" s="8"/>
      <c r="AI118" s="8"/>
      <c r="AJ118" s="8"/>
      <c r="AK118" s="12">
        <v>57</v>
      </c>
      <c r="AM118" s="9">
        <f>+AP118/$AP$3</f>
        <v>3.7306011715996184E-4</v>
      </c>
      <c r="AN118" s="10">
        <f>+AN116+AM118</f>
        <v>0.9950700223551594</v>
      </c>
      <c r="AP118" s="5">
        <f>SUM(G118:AJ118)</f>
        <v>161.03300000000002</v>
      </c>
    </row>
    <row r="119" spans="1:42" x14ac:dyDescent="0.2">
      <c r="A119" s="3" t="s">
        <v>96</v>
      </c>
      <c r="B119" s="3" t="s">
        <v>52</v>
      </c>
      <c r="C119" s="3" t="s">
        <v>7</v>
      </c>
      <c r="D119" s="3" t="s">
        <v>139</v>
      </c>
      <c r="E119" s="38" t="s">
        <v>34</v>
      </c>
      <c r="F119" s="3" t="s">
        <v>9</v>
      </c>
      <c r="G119" s="8" t="s">
        <v>13</v>
      </c>
      <c r="H119" s="8" t="s">
        <v>13</v>
      </c>
      <c r="I119" s="8" t="s">
        <v>13</v>
      </c>
      <c r="J119" s="8"/>
      <c r="K119" s="8"/>
      <c r="L119" s="8" t="s">
        <v>13</v>
      </c>
      <c r="M119" s="8">
        <v>-1</v>
      </c>
      <c r="N119" s="8" t="s">
        <v>13</v>
      </c>
      <c r="O119" s="8" t="s">
        <v>13</v>
      </c>
      <c r="P119" s="8" t="s">
        <v>13</v>
      </c>
      <c r="Q119" s="8"/>
      <c r="R119" s="8"/>
      <c r="S119" s="8">
        <v>-1</v>
      </c>
      <c r="T119" s="8" t="s">
        <v>13</v>
      </c>
      <c r="U119" s="8"/>
      <c r="V119" s="8" t="s">
        <v>14</v>
      </c>
      <c r="W119" s="8" t="s">
        <v>49</v>
      </c>
      <c r="X119" s="8" t="s">
        <v>49</v>
      </c>
      <c r="Y119" s="8" t="s">
        <v>13</v>
      </c>
      <c r="Z119" s="8" t="s">
        <v>49</v>
      </c>
      <c r="AA119" s="8" t="s">
        <v>14</v>
      </c>
      <c r="AB119" s="8" t="s">
        <v>14</v>
      </c>
      <c r="AC119" s="8" t="s">
        <v>14</v>
      </c>
      <c r="AD119" s="8" t="s">
        <v>14</v>
      </c>
      <c r="AE119" s="8" t="s">
        <v>12</v>
      </c>
      <c r="AF119" s="8" t="s">
        <v>12</v>
      </c>
      <c r="AG119" s="8"/>
      <c r="AH119" s="8"/>
      <c r="AI119" s="8"/>
      <c r="AJ119" s="8" t="s">
        <v>14</v>
      </c>
      <c r="AK119" s="12">
        <v>57</v>
      </c>
    </row>
    <row r="120" spans="1:42" x14ac:dyDescent="0.2">
      <c r="A120" s="3" t="s">
        <v>96</v>
      </c>
      <c r="B120" s="3" t="s">
        <v>52</v>
      </c>
      <c r="C120" s="3" t="s">
        <v>7</v>
      </c>
      <c r="D120" s="3" t="s">
        <v>136</v>
      </c>
      <c r="E120" s="38" t="s">
        <v>33</v>
      </c>
      <c r="F120" s="3" t="s">
        <v>8</v>
      </c>
      <c r="G120" s="8">
        <v>1</v>
      </c>
      <c r="H120" s="8">
        <v>2.1999999999999999E-2</v>
      </c>
      <c r="I120" s="8"/>
      <c r="J120" s="8">
        <v>1</v>
      </c>
      <c r="K120" s="8">
        <v>2</v>
      </c>
      <c r="L120" s="8">
        <v>13</v>
      </c>
      <c r="M120" s="8">
        <v>1.39</v>
      </c>
      <c r="N120" s="8">
        <v>16.399999999999999</v>
      </c>
      <c r="O120" s="8">
        <v>12.45</v>
      </c>
      <c r="P120" s="8">
        <v>12.42</v>
      </c>
      <c r="Q120" s="8">
        <v>5.63</v>
      </c>
      <c r="R120" s="8">
        <v>2.883</v>
      </c>
      <c r="S120" s="8"/>
      <c r="T120" s="8">
        <v>2.08</v>
      </c>
      <c r="U120" s="8">
        <v>1.101</v>
      </c>
      <c r="V120" s="8">
        <v>19.925000000000001</v>
      </c>
      <c r="W120" s="8">
        <v>0.30299999999999999</v>
      </c>
      <c r="X120" s="8">
        <v>0.379</v>
      </c>
      <c r="Y120" s="8">
        <v>7.202</v>
      </c>
      <c r="Z120" s="8">
        <v>15.651</v>
      </c>
      <c r="AA120" s="8">
        <v>11.526999999999999</v>
      </c>
      <c r="AB120" s="8">
        <v>4.01</v>
      </c>
      <c r="AC120" s="8">
        <v>1.7709999999999999</v>
      </c>
      <c r="AD120" s="8">
        <v>3.3239999999999998</v>
      </c>
      <c r="AE120" s="8">
        <v>3.9540000000000002</v>
      </c>
      <c r="AF120" s="8">
        <v>0.67800000000000005</v>
      </c>
      <c r="AG120" s="8">
        <v>0.64700000000000002</v>
      </c>
      <c r="AH120" s="8">
        <v>4.585</v>
      </c>
      <c r="AI120" s="8">
        <v>0.56899999999999995</v>
      </c>
      <c r="AJ120" s="8">
        <v>0.90300000000000002</v>
      </c>
      <c r="AK120" s="12">
        <v>58</v>
      </c>
      <c r="AM120" s="9">
        <f>+AP120/$AP$3</f>
        <v>3.4009623766278357E-4</v>
      </c>
      <c r="AN120" s="10">
        <f>+AN118+AM120</f>
        <v>0.99541011859282214</v>
      </c>
      <c r="AP120" s="5">
        <f>SUM(G120:AJ120)</f>
        <v>146.80399999999997</v>
      </c>
    </row>
    <row r="121" spans="1:42" x14ac:dyDescent="0.2">
      <c r="A121" s="3" t="s">
        <v>96</v>
      </c>
      <c r="B121" s="3" t="s">
        <v>52</v>
      </c>
      <c r="C121" s="3" t="s">
        <v>7</v>
      </c>
      <c r="D121" s="3" t="s">
        <v>136</v>
      </c>
      <c r="E121" s="38" t="s">
        <v>33</v>
      </c>
      <c r="F121" s="3" t="s">
        <v>9</v>
      </c>
      <c r="G121" s="8">
        <v>-1</v>
      </c>
      <c r="H121" s="8">
        <v>-1</v>
      </c>
      <c r="I121" s="8"/>
      <c r="J121" s="8">
        <v>-1</v>
      </c>
      <c r="K121" s="8">
        <v>-1</v>
      </c>
      <c r="L121" s="8" t="s">
        <v>12</v>
      </c>
      <c r="M121" s="8">
        <v>-1</v>
      </c>
      <c r="N121" s="8">
        <v>-1</v>
      </c>
      <c r="O121" s="8">
        <v>-1</v>
      </c>
      <c r="P121" s="8">
        <v>-1</v>
      </c>
      <c r="Q121" s="8">
        <v>-1</v>
      </c>
      <c r="R121" s="8">
        <v>-1</v>
      </c>
      <c r="S121" s="8"/>
      <c r="T121" s="8">
        <v>-1</v>
      </c>
      <c r="U121" s="8">
        <v>-1</v>
      </c>
      <c r="V121" s="8">
        <v>-1</v>
      </c>
      <c r="W121" s="8">
        <v>-1</v>
      </c>
      <c r="X121" s="8">
        <v>-1</v>
      </c>
      <c r="Y121" s="8">
        <v>-1</v>
      </c>
      <c r="Z121" s="8">
        <v>-1</v>
      </c>
      <c r="AA121" s="8">
        <v>-1</v>
      </c>
      <c r="AB121" s="8">
        <v>-1</v>
      </c>
      <c r="AC121" s="8">
        <v>-1</v>
      </c>
      <c r="AD121" s="8">
        <v>-1</v>
      </c>
      <c r="AE121" s="8">
        <v>-1</v>
      </c>
      <c r="AF121" s="8">
        <v>-1</v>
      </c>
      <c r="AG121" s="8">
        <v>-1</v>
      </c>
      <c r="AH121" s="8">
        <v>-1</v>
      </c>
      <c r="AI121" s="8">
        <v>-1</v>
      </c>
      <c r="AJ121" s="8">
        <v>-1</v>
      </c>
      <c r="AK121" s="12">
        <v>58</v>
      </c>
    </row>
    <row r="122" spans="1:42" x14ac:dyDescent="0.2">
      <c r="A122" s="3" t="s">
        <v>96</v>
      </c>
      <c r="B122" s="3" t="s">
        <v>52</v>
      </c>
      <c r="C122" s="3" t="s">
        <v>93</v>
      </c>
      <c r="D122" s="3" t="s">
        <v>126</v>
      </c>
      <c r="E122" s="38" t="s">
        <v>25</v>
      </c>
      <c r="F122" s="3" t="s">
        <v>8</v>
      </c>
      <c r="G122" s="8"/>
      <c r="H122" s="8"/>
      <c r="I122" s="8"/>
      <c r="J122" s="8"/>
      <c r="K122" s="8"/>
      <c r="L122" s="8"/>
      <c r="M122" s="8"/>
      <c r="N122" s="8"/>
      <c r="O122" s="8"/>
      <c r="P122" s="8"/>
      <c r="Q122" s="8"/>
      <c r="R122" s="8"/>
      <c r="S122" s="8"/>
      <c r="T122" s="8"/>
      <c r="U122" s="8"/>
      <c r="V122" s="8"/>
      <c r="W122" s="8"/>
      <c r="X122" s="8"/>
      <c r="Y122" s="8"/>
      <c r="Z122" s="8"/>
      <c r="AA122" s="8">
        <v>12.292</v>
      </c>
      <c r="AB122" s="8">
        <v>11.821</v>
      </c>
      <c r="AC122" s="8">
        <v>15.680999999999999</v>
      </c>
      <c r="AD122" s="8">
        <v>53.558</v>
      </c>
      <c r="AE122" s="8">
        <v>47.968000000000004</v>
      </c>
      <c r="AF122" s="8">
        <v>2.1000000000000001E-2</v>
      </c>
      <c r="AG122" s="8">
        <v>2.5999999999999999E-2</v>
      </c>
      <c r="AH122" s="8">
        <v>5.1999999999999998E-2</v>
      </c>
      <c r="AI122" s="8">
        <v>6.0000000000000001E-3</v>
      </c>
      <c r="AJ122" s="8"/>
      <c r="AK122" s="12">
        <v>59</v>
      </c>
      <c r="AM122" s="9">
        <f>+AP122/$AP$3</f>
        <v>3.2763487651194222E-4</v>
      </c>
      <c r="AN122" s="10">
        <f>+AN120+AM122</f>
        <v>0.99573775346933413</v>
      </c>
      <c r="AP122" s="5">
        <f>SUM(G122:AJ122)</f>
        <v>141.42499999999998</v>
      </c>
    </row>
    <row r="123" spans="1:42" x14ac:dyDescent="0.2">
      <c r="A123" s="3" t="s">
        <v>96</v>
      </c>
      <c r="B123" s="3" t="s">
        <v>52</v>
      </c>
      <c r="C123" s="3" t="s">
        <v>93</v>
      </c>
      <c r="D123" s="3" t="s">
        <v>126</v>
      </c>
      <c r="E123" s="38" t="s">
        <v>25</v>
      </c>
      <c r="F123" s="3" t="s">
        <v>9</v>
      </c>
      <c r="G123" s="8"/>
      <c r="H123" s="8"/>
      <c r="I123" s="8"/>
      <c r="J123" s="8"/>
      <c r="K123" s="8"/>
      <c r="L123" s="8"/>
      <c r="M123" s="8"/>
      <c r="N123" s="8"/>
      <c r="O123" s="8"/>
      <c r="P123" s="8"/>
      <c r="Q123" s="8"/>
      <c r="R123" s="8"/>
      <c r="S123" s="8"/>
      <c r="T123" s="8"/>
      <c r="U123" s="8"/>
      <c r="V123" s="8"/>
      <c r="W123" s="8"/>
      <c r="X123" s="8"/>
      <c r="Y123" s="8"/>
      <c r="Z123" s="8"/>
      <c r="AA123" s="8">
        <v>-1</v>
      </c>
      <c r="AB123" s="8">
        <v>-1</v>
      </c>
      <c r="AC123" s="8">
        <v>-1</v>
      </c>
      <c r="AD123" s="8">
        <v>-1</v>
      </c>
      <c r="AE123" s="8">
        <v>-1</v>
      </c>
      <c r="AF123" s="8">
        <v>-1</v>
      </c>
      <c r="AG123" s="8">
        <v>-1</v>
      </c>
      <c r="AH123" s="8">
        <v>-1</v>
      </c>
      <c r="AI123" s="8">
        <v>-1</v>
      </c>
      <c r="AJ123" s="8"/>
      <c r="AK123" s="12">
        <v>59</v>
      </c>
    </row>
    <row r="124" spans="1:42" x14ac:dyDescent="0.2">
      <c r="A124" s="3" t="s">
        <v>96</v>
      </c>
      <c r="B124" s="3" t="s">
        <v>52</v>
      </c>
      <c r="C124" s="3" t="s">
        <v>7</v>
      </c>
      <c r="D124" s="3" t="s">
        <v>146</v>
      </c>
      <c r="E124" s="38" t="s">
        <v>25</v>
      </c>
      <c r="F124" s="3" t="s">
        <v>8</v>
      </c>
      <c r="G124" s="8"/>
      <c r="H124" s="8">
        <v>0.03</v>
      </c>
      <c r="I124" s="8"/>
      <c r="J124" s="8">
        <v>34</v>
      </c>
      <c r="K124" s="8">
        <v>10</v>
      </c>
      <c r="L124" s="8">
        <v>8</v>
      </c>
      <c r="M124" s="8"/>
      <c r="N124" s="8"/>
      <c r="O124" s="8"/>
      <c r="P124" s="8"/>
      <c r="Q124" s="8">
        <v>3.9E-2</v>
      </c>
      <c r="R124" s="8">
        <v>4.1890000000000001</v>
      </c>
      <c r="S124" s="8">
        <v>20.459</v>
      </c>
      <c r="T124" s="8">
        <v>17.667000000000002</v>
      </c>
      <c r="U124" s="8">
        <v>34.826999999999998</v>
      </c>
      <c r="V124" s="8">
        <v>2.641</v>
      </c>
      <c r="W124" s="8"/>
      <c r="X124" s="8"/>
      <c r="Y124" s="8"/>
      <c r="Z124" s="8"/>
      <c r="AA124" s="8">
        <v>5.0000000000000001E-3</v>
      </c>
      <c r="AB124" s="8"/>
      <c r="AC124" s="8"/>
      <c r="AD124" s="8">
        <v>1.9E-2</v>
      </c>
      <c r="AE124" s="8"/>
      <c r="AF124" s="8">
        <v>0.22600000000000001</v>
      </c>
      <c r="AG124" s="8">
        <v>0.218</v>
      </c>
      <c r="AH124" s="8">
        <v>7.0000000000000001E-3</v>
      </c>
      <c r="AI124" s="8"/>
      <c r="AJ124" s="8">
        <v>1E-3</v>
      </c>
      <c r="AK124" s="12">
        <v>60</v>
      </c>
      <c r="AM124" s="9">
        <f>+AP124/$AP$3</f>
        <v>3.0656014098689977E-4</v>
      </c>
      <c r="AN124" s="10">
        <f>+AN122+AM124</f>
        <v>0.99604431361032097</v>
      </c>
      <c r="AP124" s="5">
        <f>SUM(G124:AJ124)</f>
        <v>132.328</v>
      </c>
    </row>
    <row r="125" spans="1:42" x14ac:dyDescent="0.2">
      <c r="A125" s="3" t="s">
        <v>96</v>
      </c>
      <c r="B125" s="3" t="s">
        <v>52</v>
      </c>
      <c r="C125" s="3" t="s">
        <v>7</v>
      </c>
      <c r="D125" s="3" t="s">
        <v>146</v>
      </c>
      <c r="E125" s="38" t="s">
        <v>25</v>
      </c>
      <c r="F125" s="3" t="s">
        <v>9</v>
      </c>
      <c r="G125" s="8"/>
      <c r="H125" s="8">
        <v>-1</v>
      </c>
      <c r="I125" s="8"/>
      <c r="J125" s="8" t="s">
        <v>13</v>
      </c>
      <c r="K125" s="8" t="s">
        <v>13</v>
      </c>
      <c r="L125" s="8" t="s">
        <v>13</v>
      </c>
      <c r="M125" s="8"/>
      <c r="N125" s="8"/>
      <c r="O125" s="8"/>
      <c r="P125" s="8"/>
      <c r="Q125" s="8" t="s">
        <v>13</v>
      </c>
      <c r="R125" s="8" t="s">
        <v>13</v>
      </c>
      <c r="S125" s="8" t="s">
        <v>13</v>
      </c>
      <c r="T125" s="8" t="s">
        <v>13</v>
      </c>
      <c r="U125" s="8" t="s">
        <v>13</v>
      </c>
      <c r="V125" s="8" t="s">
        <v>13</v>
      </c>
      <c r="W125" s="8"/>
      <c r="X125" s="8"/>
      <c r="Y125" s="8"/>
      <c r="Z125" s="8"/>
      <c r="AA125" s="8">
        <v>-1</v>
      </c>
      <c r="AB125" s="8"/>
      <c r="AC125" s="8"/>
      <c r="AD125" s="8" t="s">
        <v>13</v>
      </c>
      <c r="AE125" s="8"/>
      <c r="AF125" s="8" t="s">
        <v>13</v>
      </c>
      <c r="AG125" s="8" t="s">
        <v>13</v>
      </c>
      <c r="AH125" s="8" t="s">
        <v>13</v>
      </c>
      <c r="AI125" s="8" t="s">
        <v>13</v>
      </c>
      <c r="AJ125" s="8" t="s">
        <v>13</v>
      </c>
      <c r="AK125" s="12">
        <v>60</v>
      </c>
    </row>
    <row r="126" spans="1:42" x14ac:dyDescent="0.2">
      <c r="A126" s="3" t="s">
        <v>96</v>
      </c>
      <c r="B126" s="3" t="s">
        <v>52</v>
      </c>
      <c r="C126" s="3" t="s">
        <v>7</v>
      </c>
      <c r="D126" s="3" t="s">
        <v>152</v>
      </c>
      <c r="E126" s="38" t="s">
        <v>33</v>
      </c>
      <c r="F126" s="3" t="s">
        <v>8</v>
      </c>
      <c r="G126" s="8"/>
      <c r="H126" s="8"/>
      <c r="I126" s="8"/>
      <c r="J126" s="8"/>
      <c r="K126" s="8"/>
      <c r="L126" s="8"/>
      <c r="M126" s="8"/>
      <c r="N126" s="8"/>
      <c r="O126" s="8"/>
      <c r="P126" s="8"/>
      <c r="Q126" s="8"/>
      <c r="R126" s="8"/>
      <c r="S126" s="8"/>
      <c r="T126" s="8"/>
      <c r="U126" s="8">
        <v>14.3</v>
      </c>
      <c r="V126" s="8">
        <v>68.635999999999996</v>
      </c>
      <c r="W126" s="8">
        <v>7.6340000000000003</v>
      </c>
      <c r="X126" s="8"/>
      <c r="Y126" s="8">
        <v>17.571999999999999</v>
      </c>
      <c r="Z126" s="8">
        <v>1.1220000000000001</v>
      </c>
      <c r="AA126" s="8">
        <v>9.2859999999999996</v>
      </c>
      <c r="AB126" s="8"/>
      <c r="AC126" s="8"/>
      <c r="AD126" s="8"/>
      <c r="AE126" s="8">
        <v>8.7999999999999995E-2</v>
      </c>
      <c r="AF126" s="8"/>
      <c r="AG126" s="8"/>
      <c r="AH126" s="8"/>
      <c r="AI126" s="8"/>
      <c r="AJ126" s="8"/>
      <c r="AK126" s="12">
        <v>61</v>
      </c>
      <c r="AM126" s="9">
        <f>+AP126/$AP$3</f>
        <v>2.7484494594041936E-4</v>
      </c>
      <c r="AN126" s="10">
        <f>+AN124+AM126</f>
        <v>0.99631915855626141</v>
      </c>
      <c r="AP126" s="5">
        <f>SUM(G126:AJ126)</f>
        <v>118.63799999999999</v>
      </c>
    </row>
    <row r="127" spans="1:42" x14ac:dyDescent="0.2">
      <c r="A127" s="3" t="s">
        <v>96</v>
      </c>
      <c r="B127" s="3" t="s">
        <v>52</v>
      </c>
      <c r="C127" s="3" t="s">
        <v>7</v>
      </c>
      <c r="D127" s="3" t="s">
        <v>152</v>
      </c>
      <c r="E127" s="38" t="s">
        <v>33</v>
      </c>
      <c r="F127" s="3" t="s">
        <v>9</v>
      </c>
      <c r="G127" s="8"/>
      <c r="H127" s="8"/>
      <c r="I127" s="8"/>
      <c r="J127" s="8"/>
      <c r="K127" s="8"/>
      <c r="L127" s="8"/>
      <c r="M127" s="8"/>
      <c r="N127" s="8"/>
      <c r="O127" s="8"/>
      <c r="P127" s="8"/>
      <c r="Q127" s="8"/>
      <c r="R127" s="8"/>
      <c r="S127" s="8"/>
      <c r="T127" s="8"/>
      <c r="U127" s="8">
        <v>-1</v>
      </c>
      <c r="V127" s="8">
        <v>-1</v>
      </c>
      <c r="W127" s="8" t="s">
        <v>13</v>
      </c>
      <c r="X127" s="8"/>
      <c r="Y127" s="8">
        <v>-1</v>
      </c>
      <c r="Z127" s="8">
        <v>-1</v>
      </c>
      <c r="AA127" s="8">
        <v>-1</v>
      </c>
      <c r="AB127" s="8"/>
      <c r="AC127" s="8"/>
      <c r="AD127" s="8"/>
      <c r="AE127" s="8">
        <v>-1</v>
      </c>
      <c r="AF127" s="8"/>
      <c r="AG127" s="8"/>
      <c r="AH127" s="8"/>
      <c r="AI127" s="8"/>
      <c r="AJ127" s="8"/>
      <c r="AK127" s="12">
        <v>61</v>
      </c>
    </row>
    <row r="128" spans="1:42" x14ac:dyDescent="0.2">
      <c r="A128" s="3" t="s">
        <v>96</v>
      </c>
      <c r="B128" s="3" t="s">
        <v>52</v>
      </c>
      <c r="C128" s="3" t="s">
        <v>7</v>
      </c>
      <c r="D128" s="3" t="s">
        <v>10</v>
      </c>
      <c r="E128" s="38" t="s">
        <v>31</v>
      </c>
      <c r="F128" s="3" t="s">
        <v>8</v>
      </c>
      <c r="G128" s="8"/>
      <c r="H128" s="8"/>
      <c r="I128" s="8"/>
      <c r="J128" s="8"/>
      <c r="K128" s="8"/>
      <c r="L128" s="8"/>
      <c r="M128" s="8"/>
      <c r="N128" s="8"/>
      <c r="O128" s="8"/>
      <c r="P128" s="8">
        <v>6.6</v>
      </c>
      <c r="Q128" s="8">
        <v>49.8</v>
      </c>
      <c r="R128" s="8"/>
      <c r="S128" s="8"/>
      <c r="T128" s="8"/>
      <c r="U128" s="8"/>
      <c r="V128" s="8">
        <v>30.4</v>
      </c>
      <c r="W128" s="8">
        <v>4</v>
      </c>
      <c r="X128" s="8">
        <v>1.56</v>
      </c>
      <c r="Y128" s="8">
        <v>8.4390000000000001</v>
      </c>
      <c r="Z128" s="8">
        <v>3.7010000000000001</v>
      </c>
      <c r="AA128" s="8">
        <v>1.403</v>
      </c>
      <c r="AB128" s="8">
        <v>4.2069999999999999</v>
      </c>
      <c r="AC128" s="8"/>
      <c r="AD128" s="8"/>
      <c r="AE128" s="8"/>
      <c r="AF128" s="8"/>
      <c r="AG128" s="8"/>
      <c r="AH128" s="8"/>
      <c r="AI128" s="8"/>
      <c r="AJ128" s="8"/>
      <c r="AK128" s="12">
        <v>62</v>
      </c>
      <c r="AM128" s="9">
        <f>+AP128/$AP$3</f>
        <v>2.5508839492826559E-4</v>
      </c>
      <c r="AN128" s="10">
        <f>+AN126+AM128</f>
        <v>0.99657424695118968</v>
      </c>
      <c r="AP128" s="5">
        <f>SUM(G128:AJ128)</f>
        <v>110.11</v>
      </c>
    </row>
    <row r="129" spans="1:42" x14ac:dyDescent="0.2">
      <c r="A129" s="3" t="s">
        <v>96</v>
      </c>
      <c r="B129" s="3" t="s">
        <v>52</v>
      </c>
      <c r="C129" s="3" t="s">
        <v>7</v>
      </c>
      <c r="D129" s="3" t="s">
        <v>10</v>
      </c>
      <c r="E129" s="38" t="s">
        <v>31</v>
      </c>
      <c r="F129" s="3" t="s">
        <v>9</v>
      </c>
      <c r="G129" s="8"/>
      <c r="H129" s="8"/>
      <c r="I129" s="8"/>
      <c r="J129" s="8"/>
      <c r="K129" s="8"/>
      <c r="L129" s="8"/>
      <c r="M129" s="8"/>
      <c r="N129" s="8"/>
      <c r="O129" s="8"/>
      <c r="P129" s="8">
        <v>-1</v>
      </c>
      <c r="Q129" s="8">
        <v>-1</v>
      </c>
      <c r="R129" s="8"/>
      <c r="S129" s="8"/>
      <c r="T129" s="8"/>
      <c r="U129" s="8"/>
      <c r="V129" s="8">
        <v>-1</v>
      </c>
      <c r="W129" s="8">
        <v>-1</v>
      </c>
      <c r="X129" s="8" t="s">
        <v>13</v>
      </c>
      <c r="Y129" s="8" t="s">
        <v>13</v>
      </c>
      <c r="Z129" s="8" t="s">
        <v>13</v>
      </c>
      <c r="AA129" s="8" t="s">
        <v>13</v>
      </c>
      <c r="AB129" s="8" t="s">
        <v>13</v>
      </c>
      <c r="AC129" s="8"/>
      <c r="AD129" s="8"/>
      <c r="AE129" s="8"/>
      <c r="AF129" s="8"/>
      <c r="AG129" s="8"/>
      <c r="AH129" s="8"/>
      <c r="AI129" s="8"/>
      <c r="AJ129" s="8"/>
      <c r="AK129" s="12">
        <v>62</v>
      </c>
    </row>
    <row r="130" spans="1:42" x14ac:dyDescent="0.2">
      <c r="A130" s="3" t="s">
        <v>96</v>
      </c>
      <c r="B130" s="3" t="s">
        <v>52</v>
      </c>
      <c r="C130" s="3" t="s">
        <v>7</v>
      </c>
      <c r="D130" s="3" t="s">
        <v>134</v>
      </c>
      <c r="E130" s="38" t="s">
        <v>11</v>
      </c>
      <c r="F130" s="3" t="s">
        <v>8</v>
      </c>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v>45.845999999999997</v>
      </c>
      <c r="AG130" s="8"/>
      <c r="AH130" s="8"/>
      <c r="AI130" s="8">
        <v>15</v>
      </c>
      <c r="AJ130" s="8">
        <v>44.9</v>
      </c>
      <c r="AK130" s="12">
        <v>63</v>
      </c>
      <c r="AM130" s="9">
        <f>+AP130/$AP$3</f>
        <v>2.4497845254821881E-4</v>
      </c>
      <c r="AN130" s="10">
        <f>+AN128+AM130</f>
        <v>0.99681922540373791</v>
      </c>
      <c r="AP130" s="5">
        <f>SUM(G130:AJ130)</f>
        <v>105.746</v>
      </c>
    </row>
    <row r="131" spans="1:42" x14ac:dyDescent="0.2">
      <c r="A131" s="3" t="s">
        <v>96</v>
      </c>
      <c r="B131" s="3" t="s">
        <v>52</v>
      </c>
      <c r="C131" s="3" t="s">
        <v>7</v>
      </c>
      <c r="D131" s="3" t="s">
        <v>134</v>
      </c>
      <c r="E131" s="38" t="s">
        <v>11</v>
      </c>
      <c r="F131" s="3" t="s">
        <v>9</v>
      </c>
      <c r="G131" s="8"/>
      <c r="H131" s="8"/>
      <c r="I131" s="8"/>
      <c r="J131" s="8"/>
      <c r="K131" s="8"/>
      <c r="L131" s="8"/>
      <c r="M131" s="8"/>
      <c r="N131" s="8"/>
      <c r="O131" s="8"/>
      <c r="P131" s="8"/>
      <c r="Q131" s="8"/>
      <c r="R131" s="8"/>
      <c r="S131" s="8"/>
      <c r="T131" s="8"/>
      <c r="U131" s="8"/>
      <c r="V131" s="8"/>
      <c r="W131" s="8"/>
      <c r="X131" s="8"/>
      <c r="Y131" s="8"/>
      <c r="Z131" s="8"/>
      <c r="AA131" s="8"/>
      <c r="AB131" s="8"/>
      <c r="AC131" s="8" t="s">
        <v>12</v>
      </c>
      <c r="AD131" s="8" t="s">
        <v>12</v>
      </c>
      <c r="AE131" s="8" t="s">
        <v>12</v>
      </c>
      <c r="AF131" s="8" t="s">
        <v>47</v>
      </c>
      <c r="AG131" s="8" t="s">
        <v>12</v>
      </c>
      <c r="AH131" s="8" t="s">
        <v>12</v>
      </c>
      <c r="AI131" s="8" t="s">
        <v>14</v>
      </c>
      <c r="AJ131" s="8" t="s">
        <v>14</v>
      </c>
      <c r="AK131" s="12">
        <v>63</v>
      </c>
    </row>
    <row r="132" spans="1:42" x14ac:dyDescent="0.2">
      <c r="A132" s="3" t="s">
        <v>96</v>
      </c>
      <c r="B132" s="3" t="s">
        <v>52</v>
      </c>
      <c r="C132" s="3" t="s">
        <v>17</v>
      </c>
      <c r="D132" s="3" t="s">
        <v>18</v>
      </c>
      <c r="E132" s="38" t="s">
        <v>16</v>
      </c>
      <c r="F132" s="3" t="s">
        <v>8</v>
      </c>
      <c r="G132" s="8">
        <v>13</v>
      </c>
      <c r="H132" s="8">
        <v>15</v>
      </c>
      <c r="I132" s="8">
        <v>27</v>
      </c>
      <c r="J132" s="8">
        <v>23</v>
      </c>
      <c r="K132" s="8">
        <v>23</v>
      </c>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12">
        <v>64</v>
      </c>
      <c r="AM132" s="9">
        <f>+AP132/$AP$3</f>
        <v>2.3398354270960699E-4</v>
      </c>
      <c r="AN132" s="10">
        <f>+AN130+AM132</f>
        <v>0.99705320894644756</v>
      </c>
      <c r="AP132" s="5">
        <f>SUM(G132:AJ132)</f>
        <v>101</v>
      </c>
    </row>
    <row r="133" spans="1:42" x14ac:dyDescent="0.2">
      <c r="A133" s="3" t="s">
        <v>96</v>
      </c>
      <c r="B133" s="3" t="s">
        <v>52</v>
      </c>
      <c r="C133" s="3" t="s">
        <v>17</v>
      </c>
      <c r="D133" s="3" t="s">
        <v>18</v>
      </c>
      <c r="E133" s="38" t="s">
        <v>16</v>
      </c>
      <c r="F133" s="3" t="s">
        <v>9</v>
      </c>
      <c r="G133" s="8">
        <v>-1</v>
      </c>
      <c r="H133" s="8">
        <v>-1</v>
      </c>
      <c r="I133" s="8">
        <v>-1</v>
      </c>
      <c r="J133" s="8">
        <v>-1</v>
      </c>
      <c r="K133" s="8">
        <v>-1</v>
      </c>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12">
        <v>64</v>
      </c>
    </row>
    <row r="134" spans="1:42" x14ac:dyDescent="0.2">
      <c r="A134" s="3" t="s">
        <v>96</v>
      </c>
      <c r="B134" s="3" t="s">
        <v>52</v>
      </c>
      <c r="C134" s="3" t="s">
        <v>7</v>
      </c>
      <c r="D134" s="3" t="s">
        <v>54</v>
      </c>
      <c r="E134" s="38" t="s">
        <v>25</v>
      </c>
      <c r="F134" s="3" t="s">
        <v>8</v>
      </c>
      <c r="G134" s="8"/>
      <c r="H134" s="8"/>
      <c r="I134" s="8"/>
      <c r="J134" s="8"/>
      <c r="K134" s="8"/>
      <c r="L134" s="8"/>
      <c r="M134" s="8"/>
      <c r="N134" s="8"/>
      <c r="O134" s="8"/>
      <c r="P134" s="8"/>
      <c r="Q134" s="8"/>
      <c r="R134" s="8"/>
      <c r="S134" s="8"/>
      <c r="T134" s="8"/>
      <c r="U134" s="8">
        <v>39</v>
      </c>
      <c r="V134" s="8">
        <v>2</v>
      </c>
      <c r="W134" s="8">
        <v>3</v>
      </c>
      <c r="X134" s="8"/>
      <c r="Y134" s="8">
        <v>28</v>
      </c>
      <c r="Z134" s="8">
        <v>5</v>
      </c>
      <c r="AA134" s="8">
        <v>4</v>
      </c>
      <c r="AB134" s="8">
        <v>0.5</v>
      </c>
      <c r="AC134" s="8">
        <v>0.2</v>
      </c>
      <c r="AD134" s="8">
        <v>8.1999999999999993</v>
      </c>
      <c r="AE134" s="8">
        <v>8</v>
      </c>
      <c r="AF134" s="8"/>
      <c r="AG134" s="8"/>
      <c r="AH134" s="8"/>
      <c r="AI134" s="8"/>
      <c r="AJ134" s="8"/>
      <c r="AK134" s="12">
        <v>65</v>
      </c>
      <c r="AM134" s="9">
        <f>+AP134/$AP$3</f>
        <v>2.2680186961653988E-4</v>
      </c>
      <c r="AN134" s="10">
        <f>+AN132+AM134</f>
        <v>0.9972800108160641</v>
      </c>
      <c r="AP134" s="5">
        <f>SUM(G134:AJ134)</f>
        <v>97.9</v>
      </c>
    </row>
    <row r="135" spans="1:42" x14ac:dyDescent="0.2">
      <c r="A135" s="3" t="s">
        <v>96</v>
      </c>
      <c r="B135" s="3" t="s">
        <v>52</v>
      </c>
      <c r="C135" s="3" t="s">
        <v>7</v>
      </c>
      <c r="D135" s="3" t="s">
        <v>54</v>
      </c>
      <c r="E135" s="38" t="s">
        <v>25</v>
      </c>
      <c r="F135" s="3" t="s">
        <v>9</v>
      </c>
      <c r="G135" s="8"/>
      <c r="H135" s="8"/>
      <c r="I135" s="8"/>
      <c r="J135" s="8"/>
      <c r="K135" s="8"/>
      <c r="L135" s="8"/>
      <c r="M135" s="8"/>
      <c r="N135" s="8"/>
      <c r="O135" s="8"/>
      <c r="P135" s="8" t="s">
        <v>13</v>
      </c>
      <c r="Q135" s="8" t="s">
        <v>13</v>
      </c>
      <c r="R135" s="8" t="s">
        <v>13</v>
      </c>
      <c r="S135" s="8" t="s">
        <v>13</v>
      </c>
      <c r="T135" s="8" t="s">
        <v>13</v>
      </c>
      <c r="U135" s="8" t="s">
        <v>13</v>
      </c>
      <c r="V135" s="8" t="s">
        <v>13</v>
      </c>
      <c r="W135" s="8">
        <v>-1</v>
      </c>
      <c r="X135" s="8"/>
      <c r="Y135" s="8" t="s">
        <v>13</v>
      </c>
      <c r="Z135" s="8">
        <v>-1</v>
      </c>
      <c r="AA135" s="8">
        <v>-1</v>
      </c>
      <c r="AB135" s="8">
        <v>-1</v>
      </c>
      <c r="AC135" s="8">
        <v>-1</v>
      </c>
      <c r="AD135" s="8">
        <v>-1</v>
      </c>
      <c r="AE135" s="8">
        <v>-1</v>
      </c>
      <c r="AF135" s="8"/>
      <c r="AG135" s="8"/>
      <c r="AH135" s="8"/>
      <c r="AI135" s="8"/>
      <c r="AJ135" s="8"/>
      <c r="AK135" s="12">
        <v>65</v>
      </c>
    </row>
    <row r="136" spans="1:42" x14ac:dyDescent="0.2">
      <c r="A136" s="3" t="s">
        <v>96</v>
      </c>
      <c r="B136" s="3" t="s">
        <v>52</v>
      </c>
      <c r="C136" s="3" t="s">
        <v>7</v>
      </c>
      <c r="D136" s="3" t="s">
        <v>141</v>
      </c>
      <c r="E136" s="38" t="s">
        <v>15</v>
      </c>
      <c r="F136" s="3" t="s">
        <v>8</v>
      </c>
      <c r="G136" s="8">
        <v>5</v>
      </c>
      <c r="H136" s="8">
        <v>6</v>
      </c>
      <c r="I136" s="8">
        <v>6</v>
      </c>
      <c r="J136" s="8">
        <v>7</v>
      </c>
      <c r="K136" s="8">
        <v>6</v>
      </c>
      <c r="L136" s="8">
        <v>5</v>
      </c>
      <c r="M136" s="8">
        <v>4</v>
      </c>
      <c r="N136" s="8">
        <v>2</v>
      </c>
      <c r="O136" s="8">
        <v>1</v>
      </c>
      <c r="P136" s="8">
        <v>5</v>
      </c>
      <c r="Q136" s="8">
        <v>4</v>
      </c>
      <c r="R136" s="8">
        <v>5</v>
      </c>
      <c r="S136" s="8">
        <v>7</v>
      </c>
      <c r="T136" s="8">
        <v>4.9400000000000004</v>
      </c>
      <c r="U136" s="8">
        <v>4.6050000000000004</v>
      </c>
      <c r="V136" s="8">
        <v>4.4160000000000004</v>
      </c>
      <c r="W136" s="8">
        <v>2.6869999999999998</v>
      </c>
      <c r="X136" s="8">
        <v>3.5489999999999999</v>
      </c>
      <c r="Y136" s="8">
        <v>4.7240000000000002</v>
      </c>
      <c r="Z136" s="8">
        <v>5.7430000000000003</v>
      </c>
      <c r="AA136" s="8"/>
      <c r="AB136" s="8"/>
      <c r="AC136" s="8"/>
      <c r="AD136" s="8"/>
      <c r="AE136" s="8"/>
      <c r="AF136" s="8"/>
      <c r="AG136" s="8"/>
      <c r="AH136" s="8"/>
      <c r="AI136" s="8"/>
      <c r="AJ136" s="8"/>
      <c r="AK136" s="12">
        <v>66</v>
      </c>
      <c r="AM136" s="9">
        <f>+AP136/$AP$3</f>
        <v>2.1698846083517456E-4</v>
      </c>
      <c r="AN136" s="10">
        <f>+AN134+AM136</f>
        <v>0.99749699927689928</v>
      </c>
      <c r="AP136" s="5">
        <f>SUM(G136:AJ136)</f>
        <v>93.664000000000001</v>
      </c>
    </row>
    <row r="137" spans="1:42" x14ac:dyDescent="0.2">
      <c r="A137" s="3" t="s">
        <v>96</v>
      </c>
      <c r="B137" s="3" t="s">
        <v>52</v>
      </c>
      <c r="C137" s="3" t="s">
        <v>7</v>
      </c>
      <c r="D137" s="3" t="s">
        <v>141</v>
      </c>
      <c r="E137" s="38" t="s">
        <v>15</v>
      </c>
      <c r="F137" s="3" t="s">
        <v>9</v>
      </c>
      <c r="G137" s="8">
        <v>-1</v>
      </c>
      <c r="H137" s="8">
        <v>-1</v>
      </c>
      <c r="I137" s="8">
        <v>-1</v>
      </c>
      <c r="J137" s="8">
        <v>-1</v>
      </c>
      <c r="K137" s="8">
        <v>-1</v>
      </c>
      <c r="L137" s="8" t="s">
        <v>13</v>
      </c>
      <c r="M137" s="8">
        <v>-1</v>
      </c>
      <c r="N137" s="8">
        <v>-1</v>
      </c>
      <c r="O137" s="8">
        <v>-1</v>
      </c>
      <c r="P137" s="8">
        <v>-1</v>
      </c>
      <c r="Q137" s="8">
        <v>-1</v>
      </c>
      <c r="R137" s="8">
        <v>-1</v>
      </c>
      <c r="S137" s="8">
        <v>-1</v>
      </c>
      <c r="T137" s="8">
        <v>-1</v>
      </c>
      <c r="U137" s="8">
        <v>-1</v>
      </c>
      <c r="V137" s="8">
        <v>-1</v>
      </c>
      <c r="W137" s="8">
        <v>-1</v>
      </c>
      <c r="X137" s="8">
        <v>-1</v>
      </c>
      <c r="Y137" s="8">
        <v>-1</v>
      </c>
      <c r="Z137" s="8">
        <v>-1</v>
      </c>
      <c r="AA137" s="8"/>
      <c r="AB137" s="8"/>
      <c r="AC137" s="8"/>
      <c r="AD137" s="8"/>
      <c r="AE137" s="8"/>
      <c r="AF137" s="8"/>
      <c r="AG137" s="8"/>
      <c r="AH137" s="8"/>
      <c r="AI137" s="8"/>
      <c r="AJ137" s="8"/>
      <c r="AK137" s="12">
        <v>66</v>
      </c>
    </row>
    <row r="138" spans="1:42" x14ac:dyDescent="0.2">
      <c r="A138" s="3" t="s">
        <v>96</v>
      </c>
      <c r="B138" s="3" t="s">
        <v>52</v>
      </c>
      <c r="C138" s="3" t="s">
        <v>7</v>
      </c>
      <c r="D138" s="3" t="s">
        <v>54</v>
      </c>
      <c r="E138" s="38" t="s">
        <v>31</v>
      </c>
      <c r="F138" s="3" t="s">
        <v>8</v>
      </c>
      <c r="G138" s="8"/>
      <c r="H138" s="8"/>
      <c r="I138" s="8"/>
      <c r="J138" s="8"/>
      <c r="K138" s="8">
        <v>1</v>
      </c>
      <c r="L138" s="8"/>
      <c r="M138" s="8"/>
      <c r="N138" s="8">
        <v>12</v>
      </c>
      <c r="O138" s="8">
        <v>18</v>
      </c>
      <c r="P138" s="8">
        <v>55</v>
      </c>
      <c r="Q138" s="8">
        <v>6</v>
      </c>
      <c r="R138" s="8">
        <v>1</v>
      </c>
      <c r="S138" s="8"/>
      <c r="T138" s="8"/>
      <c r="U138" s="8"/>
      <c r="V138" s="8"/>
      <c r="W138" s="8"/>
      <c r="X138" s="8"/>
      <c r="Y138" s="8"/>
      <c r="Z138" s="8"/>
      <c r="AA138" s="8"/>
      <c r="AB138" s="8"/>
      <c r="AC138" s="8"/>
      <c r="AD138" s="8"/>
      <c r="AE138" s="8"/>
      <c r="AF138" s="8"/>
      <c r="AG138" s="8"/>
      <c r="AH138" s="8"/>
      <c r="AI138" s="8"/>
      <c r="AJ138" s="8"/>
      <c r="AK138" s="12">
        <v>67</v>
      </c>
      <c r="AM138" s="9">
        <f>+AP138/$AP$3</f>
        <v>2.1545019279201437E-4</v>
      </c>
      <c r="AN138" s="10">
        <f>+AN136+AM138</f>
        <v>0.99771244946969129</v>
      </c>
      <c r="AP138" s="5">
        <f>SUM(G138:AJ138)</f>
        <v>93</v>
      </c>
    </row>
    <row r="139" spans="1:42" x14ac:dyDescent="0.2">
      <c r="A139" s="3" t="s">
        <v>96</v>
      </c>
      <c r="B139" s="3" t="s">
        <v>52</v>
      </c>
      <c r="C139" s="3" t="s">
        <v>7</v>
      </c>
      <c r="D139" s="3" t="s">
        <v>54</v>
      </c>
      <c r="E139" s="38" t="s">
        <v>31</v>
      </c>
      <c r="F139" s="3" t="s">
        <v>9</v>
      </c>
      <c r="G139" s="8"/>
      <c r="H139" s="8"/>
      <c r="I139" s="8"/>
      <c r="J139" s="8"/>
      <c r="K139" s="8" t="s">
        <v>13</v>
      </c>
      <c r="L139" s="8" t="s">
        <v>13</v>
      </c>
      <c r="M139" s="8" t="s">
        <v>13</v>
      </c>
      <c r="N139" s="8" t="s">
        <v>13</v>
      </c>
      <c r="O139" s="8" t="s">
        <v>13</v>
      </c>
      <c r="P139" s="8" t="s">
        <v>13</v>
      </c>
      <c r="Q139" s="8" t="s">
        <v>13</v>
      </c>
      <c r="R139" s="8" t="s">
        <v>13</v>
      </c>
      <c r="S139" s="8" t="s">
        <v>13</v>
      </c>
      <c r="T139" s="8" t="s">
        <v>13</v>
      </c>
      <c r="U139" s="8" t="s">
        <v>13</v>
      </c>
      <c r="V139" s="8" t="s">
        <v>13</v>
      </c>
      <c r="W139" s="8" t="s">
        <v>13</v>
      </c>
      <c r="X139" s="8" t="s">
        <v>13</v>
      </c>
      <c r="Y139" s="8" t="s">
        <v>13</v>
      </c>
      <c r="Z139" s="8"/>
      <c r="AA139" s="8"/>
      <c r="AB139" s="8"/>
      <c r="AC139" s="8"/>
      <c r="AD139" s="8"/>
      <c r="AE139" s="8"/>
      <c r="AF139" s="8"/>
      <c r="AG139" s="8"/>
      <c r="AH139" s="8"/>
      <c r="AI139" s="8"/>
      <c r="AJ139" s="8"/>
      <c r="AK139" s="12">
        <v>67</v>
      </c>
    </row>
    <row r="140" spans="1:42" x14ac:dyDescent="0.2">
      <c r="A140" s="3" t="s">
        <v>96</v>
      </c>
      <c r="B140" s="3" t="s">
        <v>52</v>
      </c>
      <c r="C140" s="3" t="s">
        <v>7</v>
      </c>
      <c r="D140" s="3" t="s">
        <v>59</v>
      </c>
      <c r="E140" s="38" t="s">
        <v>21</v>
      </c>
      <c r="F140" s="3" t="s">
        <v>8</v>
      </c>
      <c r="G140" s="8"/>
      <c r="H140" s="8"/>
      <c r="I140" s="8"/>
      <c r="J140" s="8"/>
      <c r="K140" s="8"/>
      <c r="L140" s="8">
        <v>35</v>
      </c>
      <c r="M140" s="8"/>
      <c r="N140" s="8"/>
      <c r="O140" s="8"/>
      <c r="P140" s="8"/>
      <c r="Q140" s="8"/>
      <c r="R140" s="8"/>
      <c r="S140" s="8">
        <v>1</v>
      </c>
      <c r="T140" s="8"/>
      <c r="U140" s="8">
        <v>53</v>
      </c>
      <c r="V140" s="8"/>
      <c r="W140" s="8"/>
      <c r="X140" s="8"/>
      <c r="Y140" s="8"/>
      <c r="Z140" s="8"/>
      <c r="AA140" s="8"/>
      <c r="AB140" s="8"/>
      <c r="AC140" s="8"/>
      <c r="AD140" s="8"/>
      <c r="AE140" s="8"/>
      <c r="AF140" s="8"/>
      <c r="AG140" s="8"/>
      <c r="AH140" s="8"/>
      <c r="AI140" s="8"/>
      <c r="AJ140" s="8"/>
      <c r="AK140" s="12">
        <v>68</v>
      </c>
      <c r="AM140" s="9">
        <f>+AP140/$AP$3</f>
        <v>2.0618351783321804E-4</v>
      </c>
      <c r="AN140" s="10">
        <f>+AN138+AM140</f>
        <v>0.99791863298752448</v>
      </c>
      <c r="AP140" s="5">
        <f>SUM(G140:AJ140)</f>
        <v>89</v>
      </c>
    </row>
    <row r="141" spans="1:42" x14ac:dyDescent="0.2">
      <c r="A141" s="3" t="s">
        <v>96</v>
      </c>
      <c r="B141" s="3" t="s">
        <v>52</v>
      </c>
      <c r="C141" s="3" t="s">
        <v>7</v>
      </c>
      <c r="D141" s="3" t="s">
        <v>59</v>
      </c>
      <c r="E141" s="38" t="s">
        <v>21</v>
      </c>
      <c r="F141" s="3" t="s">
        <v>9</v>
      </c>
      <c r="G141" s="8"/>
      <c r="H141" s="8"/>
      <c r="I141" s="8"/>
      <c r="J141" s="8"/>
      <c r="K141" s="8"/>
      <c r="L141" s="8">
        <v>-1</v>
      </c>
      <c r="M141" s="8"/>
      <c r="N141" s="8"/>
      <c r="O141" s="8"/>
      <c r="P141" s="8"/>
      <c r="Q141" s="8"/>
      <c r="R141" s="8"/>
      <c r="S141" s="8">
        <v>-1</v>
      </c>
      <c r="T141" s="8"/>
      <c r="U141" s="8">
        <v>-1</v>
      </c>
      <c r="V141" s="8"/>
      <c r="W141" s="8"/>
      <c r="X141" s="8"/>
      <c r="Y141" s="8"/>
      <c r="Z141" s="8"/>
      <c r="AA141" s="8"/>
      <c r="AB141" s="8"/>
      <c r="AC141" s="8"/>
      <c r="AD141" s="8"/>
      <c r="AE141" s="8"/>
      <c r="AF141" s="8"/>
      <c r="AG141" s="8"/>
      <c r="AH141" s="8"/>
      <c r="AI141" s="8"/>
      <c r="AJ141" s="8"/>
      <c r="AK141" s="12">
        <v>68</v>
      </c>
    </row>
    <row r="142" spans="1:42" x14ac:dyDescent="0.2">
      <c r="A142" s="3" t="s">
        <v>96</v>
      </c>
      <c r="B142" s="3" t="s">
        <v>52</v>
      </c>
      <c r="C142" s="3" t="s">
        <v>7</v>
      </c>
      <c r="D142" s="3" t="s">
        <v>154</v>
      </c>
      <c r="E142" s="38" t="s">
        <v>33</v>
      </c>
      <c r="F142" s="3" t="s">
        <v>8</v>
      </c>
      <c r="G142" s="8"/>
      <c r="H142" s="8"/>
      <c r="I142" s="8"/>
      <c r="J142" s="8"/>
      <c r="K142" s="8"/>
      <c r="L142" s="8"/>
      <c r="M142" s="8"/>
      <c r="N142" s="8"/>
      <c r="O142" s="8"/>
      <c r="P142" s="8"/>
      <c r="Q142" s="8"/>
      <c r="R142" s="8"/>
      <c r="S142" s="8"/>
      <c r="T142" s="8"/>
      <c r="U142" s="8"/>
      <c r="V142" s="8"/>
      <c r="W142" s="8">
        <v>7.4359999999999999</v>
      </c>
      <c r="X142" s="8">
        <v>15.122999999999999</v>
      </c>
      <c r="Y142" s="8">
        <v>23.164999999999999</v>
      </c>
      <c r="Z142" s="8">
        <v>38.287999999999997</v>
      </c>
      <c r="AA142" s="8"/>
      <c r="AB142" s="8"/>
      <c r="AC142" s="8"/>
      <c r="AD142" s="8"/>
      <c r="AE142" s="8"/>
      <c r="AF142" s="8"/>
      <c r="AG142" s="8"/>
      <c r="AH142" s="8"/>
      <c r="AI142" s="8"/>
      <c r="AJ142" s="8"/>
      <c r="AK142" s="12">
        <v>69</v>
      </c>
      <c r="AM142" s="9">
        <f>+AP142/$AP$3</f>
        <v>1.9462797415959905E-4</v>
      </c>
      <c r="AN142" s="10">
        <f>+AN140+AM142</f>
        <v>0.99811326096168407</v>
      </c>
      <c r="AP142" s="5">
        <f>SUM(G142:AJ142)</f>
        <v>84.012</v>
      </c>
    </row>
    <row r="143" spans="1:42" x14ac:dyDescent="0.2">
      <c r="A143" s="3" t="s">
        <v>96</v>
      </c>
      <c r="B143" s="3" t="s">
        <v>52</v>
      </c>
      <c r="C143" s="3" t="s">
        <v>7</v>
      </c>
      <c r="D143" s="3" t="s">
        <v>154</v>
      </c>
      <c r="E143" s="38" t="s">
        <v>33</v>
      </c>
      <c r="F143" s="3" t="s">
        <v>9</v>
      </c>
      <c r="G143" s="8"/>
      <c r="H143" s="8"/>
      <c r="I143" s="8"/>
      <c r="J143" s="8"/>
      <c r="K143" s="8"/>
      <c r="L143" s="8"/>
      <c r="M143" s="8"/>
      <c r="N143" s="8"/>
      <c r="O143" s="8"/>
      <c r="P143" s="8"/>
      <c r="Q143" s="8"/>
      <c r="R143" s="8"/>
      <c r="S143" s="8"/>
      <c r="T143" s="8"/>
      <c r="U143" s="8"/>
      <c r="V143" s="8"/>
      <c r="W143" s="8" t="s">
        <v>13</v>
      </c>
      <c r="X143" s="8" t="s">
        <v>13</v>
      </c>
      <c r="Y143" s="8">
        <v>-1</v>
      </c>
      <c r="Z143" s="8">
        <v>-1</v>
      </c>
      <c r="AA143" s="8"/>
      <c r="AB143" s="8"/>
      <c r="AC143" s="8"/>
      <c r="AD143" s="8"/>
      <c r="AE143" s="8"/>
      <c r="AF143" s="8"/>
      <c r="AG143" s="8"/>
      <c r="AH143" s="8"/>
      <c r="AI143" s="8"/>
      <c r="AJ143" s="8"/>
      <c r="AK143" s="12">
        <v>69</v>
      </c>
    </row>
    <row r="144" spans="1:42" x14ac:dyDescent="0.2">
      <c r="A144" s="3" t="s">
        <v>96</v>
      </c>
      <c r="B144" s="3" t="s">
        <v>52</v>
      </c>
      <c r="C144" s="3" t="s">
        <v>7</v>
      </c>
      <c r="D144" s="3" t="s">
        <v>23</v>
      </c>
      <c r="E144" s="38" t="s">
        <v>27</v>
      </c>
      <c r="F144" s="3" t="s">
        <v>8</v>
      </c>
      <c r="G144" s="8"/>
      <c r="H144" s="8"/>
      <c r="I144" s="8"/>
      <c r="J144" s="8"/>
      <c r="K144" s="8"/>
      <c r="L144" s="8"/>
      <c r="M144" s="8"/>
      <c r="N144" s="8"/>
      <c r="O144" s="8"/>
      <c r="P144" s="8"/>
      <c r="Q144" s="8"/>
      <c r="R144" s="8"/>
      <c r="S144" s="8"/>
      <c r="T144" s="8"/>
      <c r="U144" s="8"/>
      <c r="V144" s="8"/>
      <c r="W144" s="8"/>
      <c r="X144" s="8"/>
      <c r="Y144" s="8"/>
      <c r="Z144" s="8">
        <v>18.088000000000001</v>
      </c>
      <c r="AA144" s="8"/>
      <c r="AB144" s="8"/>
      <c r="AC144" s="8"/>
      <c r="AD144" s="8"/>
      <c r="AE144" s="8"/>
      <c r="AF144" s="8"/>
      <c r="AG144" s="8"/>
      <c r="AH144" s="8"/>
      <c r="AI144" s="8"/>
      <c r="AJ144" s="8">
        <v>57</v>
      </c>
      <c r="AK144" s="12">
        <v>70</v>
      </c>
      <c r="AM144" s="9">
        <f>+AP144/$AP$3</f>
        <v>1.7395402232652445E-4</v>
      </c>
      <c r="AN144" s="10">
        <f>+AN142+AM144</f>
        <v>0.99828721498401063</v>
      </c>
      <c r="AP144" s="5">
        <f>SUM(G144:AJ144)</f>
        <v>75.087999999999994</v>
      </c>
    </row>
    <row r="145" spans="1:42" x14ac:dyDescent="0.2">
      <c r="A145" s="3" t="s">
        <v>96</v>
      </c>
      <c r="B145" s="3" t="s">
        <v>52</v>
      </c>
      <c r="C145" s="3" t="s">
        <v>7</v>
      </c>
      <c r="D145" s="3" t="s">
        <v>23</v>
      </c>
      <c r="E145" s="38" t="s">
        <v>27</v>
      </c>
      <c r="F145" s="3" t="s">
        <v>9</v>
      </c>
      <c r="G145" s="8"/>
      <c r="H145" s="8"/>
      <c r="I145" s="8"/>
      <c r="J145" s="8"/>
      <c r="K145" s="8"/>
      <c r="L145" s="8"/>
      <c r="M145" s="8"/>
      <c r="N145" s="8"/>
      <c r="O145" s="8"/>
      <c r="P145" s="8"/>
      <c r="Q145" s="8"/>
      <c r="R145" s="8"/>
      <c r="S145" s="8"/>
      <c r="T145" s="8"/>
      <c r="U145" s="8"/>
      <c r="V145" s="8"/>
      <c r="W145" s="8"/>
      <c r="X145" s="8"/>
      <c r="Y145" s="8"/>
      <c r="Z145" s="8">
        <v>-1</v>
      </c>
      <c r="AA145" s="8"/>
      <c r="AB145" s="8" t="s">
        <v>13</v>
      </c>
      <c r="AC145" s="8"/>
      <c r="AD145" s="8"/>
      <c r="AE145" s="8"/>
      <c r="AF145" s="8"/>
      <c r="AG145" s="8"/>
      <c r="AH145" s="8"/>
      <c r="AI145" s="8"/>
      <c r="AJ145" s="8">
        <v>-1</v>
      </c>
      <c r="AK145" s="12">
        <v>70</v>
      </c>
    </row>
    <row r="146" spans="1:42" x14ac:dyDescent="0.2">
      <c r="A146" s="3" t="s">
        <v>96</v>
      </c>
      <c r="B146" s="3" t="s">
        <v>52</v>
      </c>
      <c r="C146" s="3" t="s">
        <v>7</v>
      </c>
      <c r="D146" s="3" t="s">
        <v>139</v>
      </c>
      <c r="E146" s="38" t="s">
        <v>16</v>
      </c>
      <c r="F146" s="3" t="s">
        <v>8</v>
      </c>
      <c r="G146" s="8"/>
      <c r="H146" s="8"/>
      <c r="I146" s="8"/>
      <c r="J146" s="8"/>
      <c r="K146" s="8"/>
      <c r="L146" s="8"/>
      <c r="M146" s="8"/>
      <c r="N146" s="8"/>
      <c r="O146" s="8"/>
      <c r="P146" s="8"/>
      <c r="Q146" s="8">
        <v>1</v>
      </c>
      <c r="R146" s="8"/>
      <c r="S146" s="8">
        <v>17</v>
      </c>
      <c r="T146" s="8"/>
      <c r="U146" s="8"/>
      <c r="V146" s="8">
        <v>33</v>
      </c>
      <c r="W146" s="8"/>
      <c r="X146" s="8">
        <v>14</v>
      </c>
      <c r="Y146" s="8"/>
      <c r="Z146" s="8"/>
      <c r="AA146" s="8"/>
      <c r="AB146" s="8"/>
      <c r="AC146" s="8"/>
      <c r="AD146" s="8"/>
      <c r="AE146" s="8"/>
      <c r="AF146" s="8"/>
      <c r="AG146" s="8"/>
      <c r="AH146" s="8"/>
      <c r="AI146" s="8"/>
      <c r="AJ146" s="8">
        <v>8.7680000000000007</v>
      </c>
      <c r="AK146" s="12">
        <v>71</v>
      </c>
      <c r="AM146" s="9">
        <f>+AP146/$AP$3</f>
        <v>1.7089601959012168E-4</v>
      </c>
      <c r="AN146" s="10">
        <f>+AN144+AM146</f>
        <v>0.99845811100360071</v>
      </c>
      <c r="AP146" s="5">
        <f>SUM(G146:AJ146)</f>
        <v>73.768000000000001</v>
      </c>
    </row>
    <row r="147" spans="1:42" x14ac:dyDescent="0.2">
      <c r="A147" s="3" t="s">
        <v>96</v>
      </c>
      <c r="B147" s="3" t="s">
        <v>52</v>
      </c>
      <c r="C147" s="3" t="s">
        <v>7</v>
      </c>
      <c r="D147" s="3" t="s">
        <v>139</v>
      </c>
      <c r="E147" s="38" t="s">
        <v>16</v>
      </c>
      <c r="F147" s="3" t="s">
        <v>9</v>
      </c>
      <c r="G147" s="8"/>
      <c r="H147" s="8"/>
      <c r="I147" s="8"/>
      <c r="J147" s="8"/>
      <c r="K147" s="8"/>
      <c r="L147" s="8"/>
      <c r="M147" s="8" t="s">
        <v>12</v>
      </c>
      <c r="N147" s="8" t="s">
        <v>12</v>
      </c>
      <c r="O147" s="8"/>
      <c r="P147" s="8" t="s">
        <v>49</v>
      </c>
      <c r="Q147" s="8" t="s">
        <v>49</v>
      </c>
      <c r="R147" s="8" t="s">
        <v>12</v>
      </c>
      <c r="S147" s="8" t="s">
        <v>49</v>
      </c>
      <c r="T147" s="8" t="s">
        <v>12</v>
      </c>
      <c r="U147" s="8" t="s">
        <v>12</v>
      </c>
      <c r="V147" s="8" t="s">
        <v>49</v>
      </c>
      <c r="W147" s="8" t="s">
        <v>12</v>
      </c>
      <c r="X147" s="8" t="s">
        <v>49</v>
      </c>
      <c r="Y147" s="8" t="s">
        <v>12</v>
      </c>
      <c r="Z147" s="8" t="s">
        <v>12</v>
      </c>
      <c r="AA147" s="8" t="s">
        <v>12</v>
      </c>
      <c r="AB147" s="8" t="s">
        <v>12</v>
      </c>
      <c r="AC147" s="8"/>
      <c r="AD147" s="8" t="s">
        <v>12</v>
      </c>
      <c r="AE147" s="8" t="s">
        <v>12</v>
      </c>
      <c r="AF147" s="8" t="s">
        <v>12</v>
      </c>
      <c r="AG147" s="8" t="s">
        <v>12</v>
      </c>
      <c r="AH147" s="8"/>
      <c r="AI147" s="8" t="s">
        <v>12</v>
      </c>
      <c r="AJ147" s="8" t="s">
        <v>12</v>
      </c>
      <c r="AK147" s="12">
        <v>71</v>
      </c>
    </row>
    <row r="148" spans="1:42" x14ac:dyDescent="0.2">
      <c r="A148" s="3" t="s">
        <v>96</v>
      </c>
      <c r="B148" s="3" t="s">
        <v>52</v>
      </c>
      <c r="C148" s="3" t="s">
        <v>7</v>
      </c>
      <c r="D148" s="3" t="s">
        <v>146</v>
      </c>
      <c r="E148" s="38" t="s">
        <v>11</v>
      </c>
      <c r="F148" s="3" t="s">
        <v>8</v>
      </c>
      <c r="G148" s="8"/>
      <c r="H148" s="8">
        <v>0.09</v>
      </c>
      <c r="I148" s="8"/>
      <c r="J148" s="8"/>
      <c r="K148" s="8">
        <v>0.1</v>
      </c>
      <c r="L148" s="8">
        <v>0.27</v>
      </c>
      <c r="M148" s="8">
        <v>0.4</v>
      </c>
      <c r="N148" s="8"/>
      <c r="O148" s="8"/>
      <c r="P148" s="8">
        <v>0.5</v>
      </c>
      <c r="Q148" s="8">
        <v>0.32400000000000001</v>
      </c>
      <c r="R148" s="8">
        <v>0.499</v>
      </c>
      <c r="S148" s="8">
        <v>0.38500000000000001</v>
      </c>
      <c r="T148" s="8">
        <v>4.798</v>
      </c>
      <c r="U148" s="8">
        <v>1.984</v>
      </c>
      <c r="V148" s="8">
        <v>7.0000000000000001E-3</v>
      </c>
      <c r="W148" s="8">
        <v>0.31</v>
      </c>
      <c r="X148" s="8">
        <v>1.4530000000000001</v>
      </c>
      <c r="Y148" s="8">
        <v>0.80400000000000005</v>
      </c>
      <c r="Z148" s="8">
        <v>0.20799999999999999</v>
      </c>
      <c r="AA148" s="8">
        <v>16.146000000000001</v>
      </c>
      <c r="AB148" s="8"/>
      <c r="AC148" s="8"/>
      <c r="AD148" s="8">
        <v>0.64400000000000002</v>
      </c>
      <c r="AE148" s="8">
        <v>5.8000000000000003E-2</v>
      </c>
      <c r="AF148" s="8">
        <v>20.071999999999999</v>
      </c>
      <c r="AG148" s="8">
        <v>17.803999999999998</v>
      </c>
      <c r="AH148" s="8">
        <v>0.56999999999999995</v>
      </c>
      <c r="AI148" s="8">
        <v>0.20699999999999999</v>
      </c>
      <c r="AJ148" s="8">
        <v>4.9450000000000003</v>
      </c>
      <c r="AK148" s="12">
        <v>72</v>
      </c>
      <c r="AM148" s="9">
        <f>+AP148/$AP$3</f>
        <v>1.681391837898797E-4</v>
      </c>
      <c r="AN148" s="10">
        <f>+AN146+AM148</f>
        <v>0.9986262501873906</v>
      </c>
      <c r="AP148" s="5">
        <f>SUM(G148:AJ148)</f>
        <v>72.577999999999975</v>
      </c>
    </row>
    <row r="149" spans="1:42" x14ac:dyDescent="0.2">
      <c r="A149" s="3" t="s">
        <v>96</v>
      </c>
      <c r="B149" s="3" t="s">
        <v>52</v>
      </c>
      <c r="C149" s="3" t="s">
        <v>7</v>
      </c>
      <c r="D149" s="3" t="s">
        <v>146</v>
      </c>
      <c r="E149" s="38" t="s">
        <v>11</v>
      </c>
      <c r="F149" s="3" t="s">
        <v>9</v>
      </c>
      <c r="G149" s="8" t="s">
        <v>13</v>
      </c>
      <c r="H149" s="8" t="s">
        <v>13</v>
      </c>
      <c r="I149" s="8" t="s">
        <v>13</v>
      </c>
      <c r="J149" s="8"/>
      <c r="K149" s="8" t="s">
        <v>13</v>
      </c>
      <c r="L149" s="8" t="s">
        <v>13</v>
      </c>
      <c r="M149" s="8" t="s">
        <v>13</v>
      </c>
      <c r="N149" s="8"/>
      <c r="O149" s="8"/>
      <c r="P149" s="8" t="s">
        <v>13</v>
      </c>
      <c r="Q149" s="8" t="s">
        <v>13</v>
      </c>
      <c r="R149" s="8" t="s">
        <v>13</v>
      </c>
      <c r="S149" s="8" t="s">
        <v>13</v>
      </c>
      <c r="T149" s="8" t="s">
        <v>13</v>
      </c>
      <c r="U149" s="8" t="s">
        <v>13</v>
      </c>
      <c r="V149" s="8" t="s">
        <v>13</v>
      </c>
      <c r="W149" s="8">
        <v>-1</v>
      </c>
      <c r="X149" s="8" t="s">
        <v>13</v>
      </c>
      <c r="Y149" s="8" t="s">
        <v>13</v>
      </c>
      <c r="Z149" s="8">
        <v>-1</v>
      </c>
      <c r="AA149" s="8">
        <v>-1</v>
      </c>
      <c r="AB149" s="8"/>
      <c r="AC149" s="8"/>
      <c r="AD149" s="8" t="s">
        <v>13</v>
      </c>
      <c r="AE149" s="8" t="s">
        <v>13</v>
      </c>
      <c r="AF149" s="8" t="s">
        <v>13</v>
      </c>
      <c r="AG149" s="8" t="s">
        <v>13</v>
      </c>
      <c r="AH149" s="8" t="s">
        <v>13</v>
      </c>
      <c r="AI149" s="8" t="s">
        <v>13</v>
      </c>
      <c r="AJ149" s="8" t="s">
        <v>13</v>
      </c>
      <c r="AK149" s="12">
        <v>72</v>
      </c>
    </row>
    <row r="150" spans="1:42" x14ac:dyDescent="0.2">
      <c r="A150" s="3" t="s">
        <v>96</v>
      </c>
      <c r="B150" s="3" t="s">
        <v>52</v>
      </c>
      <c r="C150" s="3" t="s">
        <v>7</v>
      </c>
      <c r="D150" s="3" t="s">
        <v>136</v>
      </c>
      <c r="E150" s="38" t="s">
        <v>22</v>
      </c>
      <c r="F150" s="3" t="s">
        <v>8</v>
      </c>
      <c r="G150" s="8">
        <v>17</v>
      </c>
      <c r="H150" s="8"/>
      <c r="I150" s="8"/>
      <c r="J150" s="8">
        <v>12</v>
      </c>
      <c r="K150" s="8">
        <v>16</v>
      </c>
      <c r="L150" s="8">
        <v>13</v>
      </c>
      <c r="M150" s="8"/>
      <c r="N150" s="8"/>
      <c r="O150" s="8"/>
      <c r="P150" s="8"/>
      <c r="Q150" s="8"/>
      <c r="R150" s="8"/>
      <c r="S150" s="8">
        <v>1.4</v>
      </c>
      <c r="T150" s="8"/>
      <c r="U150" s="8"/>
      <c r="V150" s="8"/>
      <c r="W150" s="8"/>
      <c r="X150" s="8"/>
      <c r="Y150" s="8"/>
      <c r="Z150" s="8"/>
      <c r="AA150" s="8"/>
      <c r="AB150" s="8"/>
      <c r="AC150" s="8"/>
      <c r="AD150" s="8"/>
      <c r="AE150" s="8"/>
      <c r="AF150" s="8"/>
      <c r="AG150" s="8"/>
      <c r="AH150" s="8"/>
      <c r="AI150" s="8"/>
      <c r="AJ150" s="8"/>
      <c r="AK150" s="12">
        <v>73</v>
      </c>
      <c r="AM150" s="9">
        <f>+AP150/$AP$3</f>
        <v>1.376101231381253E-4</v>
      </c>
      <c r="AN150" s="10">
        <f>+AN148+AM150</f>
        <v>0.99876386031052877</v>
      </c>
      <c r="AP150" s="5">
        <f>SUM(G150:AJ150)</f>
        <v>59.4</v>
      </c>
    </row>
    <row r="151" spans="1:42" x14ac:dyDescent="0.2">
      <c r="A151" s="3" t="s">
        <v>96</v>
      </c>
      <c r="B151" s="3" t="s">
        <v>52</v>
      </c>
      <c r="C151" s="3" t="s">
        <v>7</v>
      </c>
      <c r="D151" s="3" t="s">
        <v>136</v>
      </c>
      <c r="E151" s="38" t="s">
        <v>22</v>
      </c>
      <c r="F151" s="3" t="s">
        <v>9</v>
      </c>
      <c r="G151" s="8">
        <v>-1</v>
      </c>
      <c r="H151" s="8"/>
      <c r="I151" s="8"/>
      <c r="J151" s="8">
        <v>-1</v>
      </c>
      <c r="K151" s="8">
        <v>-1</v>
      </c>
      <c r="L151" s="8">
        <v>-1</v>
      </c>
      <c r="M151" s="8"/>
      <c r="N151" s="8"/>
      <c r="O151" s="8"/>
      <c r="P151" s="8"/>
      <c r="Q151" s="8"/>
      <c r="R151" s="8"/>
      <c r="S151" s="8">
        <v>-1</v>
      </c>
      <c r="T151" s="8"/>
      <c r="U151" s="8"/>
      <c r="V151" s="8"/>
      <c r="W151" s="8"/>
      <c r="X151" s="8"/>
      <c r="Y151" s="8"/>
      <c r="Z151" s="8"/>
      <c r="AA151" s="8"/>
      <c r="AB151" s="8"/>
      <c r="AC151" s="8"/>
      <c r="AD151" s="8"/>
      <c r="AE151" s="8"/>
      <c r="AF151" s="8"/>
      <c r="AG151" s="8"/>
      <c r="AH151" s="8"/>
      <c r="AI151" s="8"/>
      <c r="AJ151" s="8"/>
      <c r="AK151" s="12">
        <v>73</v>
      </c>
    </row>
    <row r="152" spans="1:42" x14ac:dyDescent="0.2">
      <c r="A152" s="3" t="s">
        <v>96</v>
      </c>
      <c r="B152" s="3" t="s">
        <v>52</v>
      </c>
      <c r="C152" s="3" t="s">
        <v>7</v>
      </c>
      <c r="D152" s="3" t="s">
        <v>53</v>
      </c>
      <c r="E152" s="38" t="s">
        <v>21</v>
      </c>
      <c r="F152" s="3" t="s">
        <v>8</v>
      </c>
      <c r="G152" s="8"/>
      <c r="H152" s="8">
        <v>4.22</v>
      </c>
      <c r="I152" s="8">
        <v>1.0900000000000001</v>
      </c>
      <c r="J152" s="8">
        <v>0.87</v>
      </c>
      <c r="K152" s="8">
        <v>0.68</v>
      </c>
      <c r="L152" s="8">
        <v>0.16</v>
      </c>
      <c r="M152" s="8">
        <v>0.06</v>
      </c>
      <c r="N152" s="8">
        <v>1.04</v>
      </c>
      <c r="O152" s="8">
        <v>0.59</v>
      </c>
      <c r="P152" s="8">
        <v>0.41</v>
      </c>
      <c r="Q152" s="8">
        <v>2.5</v>
      </c>
      <c r="R152" s="8">
        <v>10.199999999999999</v>
      </c>
      <c r="S152" s="8">
        <v>5.36</v>
      </c>
      <c r="T152" s="8">
        <v>0.15</v>
      </c>
      <c r="U152" s="8">
        <v>0.12</v>
      </c>
      <c r="V152" s="8">
        <v>1.54</v>
      </c>
      <c r="W152" s="8">
        <v>0.06</v>
      </c>
      <c r="X152" s="8">
        <v>9.93</v>
      </c>
      <c r="Y152" s="8">
        <v>0.06</v>
      </c>
      <c r="Z152" s="8">
        <v>8.09</v>
      </c>
      <c r="AA152" s="8">
        <v>2.77</v>
      </c>
      <c r="AB152" s="8">
        <v>0.56999999999999995</v>
      </c>
      <c r="AC152" s="8">
        <v>0.53700000000000003</v>
      </c>
      <c r="AD152" s="8"/>
      <c r="AE152" s="8"/>
      <c r="AF152" s="8"/>
      <c r="AG152" s="8"/>
      <c r="AH152" s="8">
        <v>0.45500000000000002</v>
      </c>
      <c r="AI152" s="8">
        <v>4</v>
      </c>
      <c r="AJ152" s="8"/>
      <c r="AK152" s="12">
        <v>74</v>
      </c>
      <c r="AM152" s="9">
        <f>+AP152/$AP$3</f>
        <v>1.2848708164119033E-4</v>
      </c>
      <c r="AN152" s="10">
        <f>+AN150+AM152</f>
        <v>0.99889234739216992</v>
      </c>
      <c r="AP152" s="5">
        <f>SUM(G152:AJ152)</f>
        <v>55.461999999999996</v>
      </c>
    </row>
    <row r="153" spans="1:42" x14ac:dyDescent="0.2">
      <c r="A153" s="3" t="s">
        <v>96</v>
      </c>
      <c r="B153" s="3" t="s">
        <v>52</v>
      </c>
      <c r="C153" s="3" t="s">
        <v>7</v>
      </c>
      <c r="D153" s="3" t="s">
        <v>53</v>
      </c>
      <c r="E153" s="38" t="s">
        <v>21</v>
      </c>
      <c r="F153" s="3" t="s">
        <v>9</v>
      </c>
      <c r="G153" s="8"/>
      <c r="H153" s="8">
        <v>-1</v>
      </c>
      <c r="I153" s="8" t="s">
        <v>13</v>
      </c>
      <c r="J153" s="8" t="s">
        <v>13</v>
      </c>
      <c r="K153" s="8" t="s">
        <v>13</v>
      </c>
      <c r="L153" s="8" t="s">
        <v>13</v>
      </c>
      <c r="M153" s="8" t="s">
        <v>13</v>
      </c>
      <c r="N153" s="8" t="s">
        <v>13</v>
      </c>
      <c r="O153" s="8" t="s">
        <v>13</v>
      </c>
      <c r="P153" s="8" t="s">
        <v>13</v>
      </c>
      <c r="Q153" s="8" t="s">
        <v>13</v>
      </c>
      <c r="R153" s="8" t="s">
        <v>14</v>
      </c>
      <c r="S153" s="8" t="s">
        <v>14</v>
      </c>
      <c r="T153" s="8" t="s">
        <v>13</v>
      </c>
      <c r="U153" s="8" t="s">
        <v>13</v>
      </c>
      <c r="V153" s="8" t="s">
        <v>13</v>
      </c>
      <c r="W153" s="8" t="s">
        <v>13</v>
      </c>
      <c r="X153" s="8" t="s">
        <v>13</v>
      </c>
      <c r="Y153" s="8">
        <v>-1</v>
      </c>
      <c r="Z153" s="8" t="s">
        <v>14</v>
      </c>
      <c r="AA153" s="8">
        <v>-1</v>
      </c>
      <c r="AB153" s="8" t="s">
        <v>13</v>
      </c>
      <c r="AC153" s="8" t="s">
        <v>13</v>
      </c>
      <c r="AD153" s="8"/>
      <c r="AE153" s="8"/>
      <c r="AF153" s="8"/>
      <c r="AG153" s="8"/>
      <c r="AH153" s="8">
        <v>-1</v>
      </c>
      <c r="AI153" s="8">
        <v>-1</v>
      </c>
      <c r="AJ153" s="8"/>
      <c r="AK153" s="12">
        <v>74</v>
      </c>
    </row>
    <row r="154" spans="1:42" x14ac:dyDescent="0.2">
      <c r="A154" s="3" t="s">
        <v>96</v>
      </c>
      <c r="B154" s="3" t="s">
        <v>52</v>
      </c>
      <c r="C154" s="3" t="s">
        <v>7</v>
      </c>
      <c r="D154" s="3" t="s">
        <v>53</v>
      </c>
      <c r="E154" s="38" t="s">
        <v>25</v>
      </c>
      <c r="F154" s="3" t="s">
        <v>8</v>
      </c>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8"/>
      <c r="AH154" s="8">
        <v>36.063000000000002</v>
      </c>
      <c r="AI154" s="8">
        <v>16</v>
      </c>
      <c r="AJ154" s="8"/>
      <c r="AK154" s="12">
        <v>75</v>
      </c>
      <c r="AM154" s="9">
        <f>+AP154/$AP$3</f>
        <v>1.2061272459495316E-4</v>
      </c>
      <c r="AN154" s="10">
        <f>+AN152+AM154</f>
        <v>0.99901296011676488</v>
      </c>
      <c r="AP154" s="5">
        <f>SUM(G154:AJ154)</f>
        <v>52.063000000000002</v>
      </c>
    </row>
    <row r="155" spans="1:42" x14ac:dyDescent="0.2">
      <c r="A155" s="3" t="s">
        <v>96</v>
      </c>
      <c r="B155" s="3" t="s">
        <v>52</v>
      </c>
      <c r="C155" s="3" t="s">
        <v>7</v>
      </c>
      <c r="D155" s="3" t="s">
        <v>53</v>
      </c>
      <c r="E155" s="38" t="s">
        <v>25</v>
      </c>
      <c r="F155" s="3" t="s">
        <v>9</v>
      </c>
      <c r="G155" s="8"/>
      <c r="H155" s="8"/>
      <c r="I155" s="8"/>
      <c r="J155" s="8"/>
      <c r="K155" s="8"/>
      <c r="L155" s="8"/>
      <c r="M155" s="8"/>
      <c r="N155" s="8"/>
      <c r="O155" s="8"/>
      <c r="P155" s="8"/>
      <c r="Q155" s="8"/>
      <c r="R155" s="8"/>
      <c r="S155" s="8"/>
      <c r="T155" s="8"/>
      <c r="U155" s="8"/>
      <c r="V155" s="8"/>
      <c r="W155" s="8"/>
      <c r="X155" s="8"/>
      <c r="Y155" s="8"/>
      <c r="Z155" s="8"/>
      <c r="AA155" s="8"/>
      <c r="AB155" s="8"/>
      <c r="AC155" s="8"/>
      <c r="AD155" s="8"/>
      <c r="AE155" s="8"/>
      <c r="AF155" s="8"/>
      <c r="AG155" s="8"/>
      <c r="AH155" s="8">
        <v>-1</v>
      </c>
      <c r="AI155" s="8">
        <v>-1</v>
      </c>
      <c r="AJ155" s="8"/>
      <c r="AK155" s="12">
        <v>75</v>
      </c>
    </row>
    <row r="156" spans="1:42" x14ac:dyDescent="0.2">
      <c r="A156" s="3" t="s">
        <v>96</v>
      </c>
      <c r="B156" s="3" t="s">
        <v>52</v>
      </c>
      <c r="C156" s="3" t="s">
        <v>7</v>
      </c>
      <c r="D156" s="3" t="s">
        <v>146</v>
      </c>
      <c r="E156" s="38" t="s">
        <v>16</v>
      </c>
      <c r="F156" s="3" t="s">
        <v>8</v>
      </c>
      <c r="G156" s="8"/>
      <c r="H156" s="8"/>
      <c r="I156" s="8"/>
      <c r="J156" s="8"/>
      <c r="K156" s="8">
        <v>0.1</v>
      </c>
      <c r="L156" s="8"/>
      <c r="M156" s="8"/>
      <c r="N156" s="8">
        <v>50.4</v>
      </c>
      <c r="O156" s="8"/>
      <c r="P156" s="8"/>
      <c r="Q156" s="8"/>
      <c r="R156" s="8"/>
      <c r="S156" s="8"/>
      <c r="T156" s="8"/>
      <c r="U156" s="8"/>
      <c r="V156" s="8"/>
      <c r="W156" s="8"/>
      <c r="X156" s="8"/>
      <c r="Y156" s="8"/>
      <c r="Z156" s="8"/>
      <c r="AA156" s="8"/>
      <c r="AB156" s="8"/>
      <c r="AC156" s="8"/>
      <c r="AD156" s="8"/>
      <c r="AE156" s="8"/>
      <c r="AF156" s="8"/>
      <c r="AG156" s="8"/>
      <c r="AH156" s="8"/>
      <c r="AI156" s="8"/>
      <c r="AJ156" s="8"/>
      <c r="AK156" s="12">
        <v>76</v>
      </c>
      <c r="AM156" s="9">
        <f>+AP156/$AP$3</f>
        <v>1.1699177135480349E-4</v>
      </c>
      <c r="AN156" s="10">
        <f>+AN154+AM156</f>
        <v>0.99912995188811971</v>
      </c>
      <c r="AP156" s="5">
        <f>SUM(G156:AJ156)</f>
        <v>50.5</v>
      </c>
    </row>
    <row r="157" spans="1:42" x14ac:dyDescent="0.2">
      <c r="A157" s="3" t="s">
        <v>96</v>
      </c>
      <c r="B157" s="3" t="s">
        <v>52</v>
      </c>
      <c r="C157" s="3" t="s">
        <v>7</v>
      </c>
      <c r="D157" s="3" t="s">
        <v>146</v>
      </c>
      <c r="E157" s="38" t="s">
        <v>16</v>
      </c>
      <c r="F157" s="3" t="s">
        <v>9</v>
      </c>
      <c r="G157" s="8"/>
      <c r="H157" s="8"/>
      <c r="I157" s="8"/>
      <c r="J157" s="8"/>
      <c r="K157" s="8" t="s">
        <v>13</v>
      </c>
      <c r="L157" s="8"/>
      <c r="M157" s="8"/>
      <c r="N157" s="8" t="s">
        <v>13</v>
      </c>
      <c r="O157" s="8"/>
      <c r="P157" s="8"/>
      <c r="Q157" s="8"/>
      <c r="R157" s="8"/>
      <c r="S157" s="8"/>
      <c r="T157" s="8"/>
      <c r="U157" s="8"/>
      <c r="V157" s="8"/>
      <c r="W157" s="8"/>
      <c r="X157" s="8"/>
      <c r="Y157" s="8"/>
      <c r="Z157" s="8"/>
      <c r="AA157" s="8"/>
      <c r="AB157" s="8"/>
      <c r="AC157" s="8"/>
      <c r="AD157" s="8"/>
      <c r="AE157" s="8"/>
      <c r="AF157" s="8"/>
      <c r="AG157" s="8"/>
      <c r="AH157" s="8"/>
      <c r="AI157" s="8" t="s">
        <v>13</v>
      </c>
      <c r="AJ157" s="8"/>
      <c r="AK157" s="12">
        <v>76</v>
      </c>
    </row>
    <row r="158" spans="1:42" x14ac:dyDescent="0.2">
      <c r="A158" s="3" t="s">
        <v>96</v>
      </c>
      <c r="B158" s="3" t="s">
        <v>52</v>
      </c>
      <c r="C158" s="3" t="s">
        <v>17</v>
      </c>
      <c r="D158" s="3" t="s">
        <v>83</v>
      </c>
      <c r="E158" s="38" t="s">
        <v>11</v>
      </c>
      <c r="F158" s="3" t="s">
        <v>8</v>
      </c>
      <c r="G158" s="8"/>
      <c r="H158" s="8">
        <v>20.309999999999999</v>
      </c>
      <c r="I158" s="8"/>
      <c r="J158" s="8"/>
      <c r="K158" s="8"/>
      <c r="L158" s="8"/>
      <c r="M158" s="8"/>
      <c r="N158" s="8"/>
      <c r="O158" s="8"/>
      <c r="P158" s="8">
        <v>28</v>
      </c>
      <c r="Q158" s="8"/>
      <c r="R158" s="8"/>
      <c r="S158" s="8"/>
      <c r="T158" s="8"/>
      <c r="U158" s="8"/>
      <c r="V158" s="8"/>
      <c r="W158" s="8"/>
      <c r="X158" s="8"/>
      <c r="Y158" s="8"/>
      <c r="Z158" s="8"/>
      <c r="AA158" s="8"/>
      <c r="AB158" s="8"/>
      <c r="AC158" s="8"/>
      <c r="AD158" s="8"/>
      <c r="AE158" s="8"/>
      <c r="AF158" s="8"/>
      <c r="AG158" s="8"/>
      <c r="AH158" s="8"/>
      <c r="AI158" s="8"/>
      <c r="AJ158" s="8"/>
      <c r="AK158" s="12">
        <v>77</v>
      </c>
      <c r="AM158" s="9">
        <f>+AP158/$AP$3</f>
        <v>1.1191826681486252E-4</v>
      </c>
      <c r="AN158" s="10">
        <f>+AN156+AM158</f>
        <v>0.9992418701549346</v>
      </c>
      <c r="AP158" s="5">
        <f>SUM(G158:AJ158)</f>
        <v>48.31</v>
      </c>
    </row>
    <row r="159" spans="1:42" x14ac:dyDescent="0.2">
      <c r="A159" s="3" t="s">
        <v>96</v>
      </c>
      <c r="B159" s="3" t="s">
        <v>52</v>
      </c>
      <c r="C159" s="3" t="s">
        <v>17</v>
      </c>
      <c r="D159" s="3" t="s">
        <v>83</v>
      </c>
      <c r="E159" s="38" t="s">
        <v>11</v>
      </c>
      <c r="F159" s="3" t="s">
        <v>9</v>
      </c>
      <c r="G159" s="8" t="s">
        <v>30</v>
      </c>
      <c r="H159" s="8" t="s">
        <v>49</v>
      </c>
      <c r="I159" s="8" t="s">
        <v>12</v>
      </c>
      <c r="J159" s="8"/>
      <c r="K159" s="8"/>
      <c r="L159" s="8"/>
      <c r="M159" s="8"/>
      <c r="N159" s="8"/>
      <c r="O159" s="8"/>
      <c r="P159" s="8">
        <v>-1</v>
      </c>
      <c r="Q159" s="8" t="s">
        <v>30</v>
      </c>
      <c r="R159" s="8"/>
      <c r="S159" s="8" t="s">
        <v>30</v>
      </c>
      <c r="T159" s="8"/>
      <c r="U159" s="8"/>
      <c r="V159" s="8"/>
      <c r="W159" s="8"/>
      <c r="X159" s="8"/>
      <c r="Y159" s="8"/>
      <c r="Z159" s="8"/>
      <c r="AA159" s="8"/>
      <c r="AB159" s="8"/>
      <c r="AC159" s="8"/>
      <c r="AD159" s="8"/>
      <c r="AE159" s="8"/>
      <c r="AF159" s="8"/>
      <c r="AG159" s="8"/>
      <c r="AH159" s="8"/>
      <c r="AI159" s="8"/>
      <c r="AJ159" s="8"/>
      <c r="AK159" s="12">
        <v>77</v>
      </c>
    </row>
    <row r="160" spans="1:42" x14ac:dyDescent="0.2">
      <c r="A160" s="3" t="s">
        <v>96</v>
      </c>
      <c r="B160" s="3" t="s">
        <v>52</v>
      </c>
      <c r="C160" s="3" t="s">
        <v>7</v>
      </c>
      <c r="D160" s="3" t="s">
        <v>91</v>
      </c>
      <c r="E160" s="38" t="s">
        <v>27</v>
      </c>
      <c r="F160" s="3" t="s">
        <v>8</v>
      </c>
      <c r="G160" s="8"/>
      <c r="H160" s="8"/>
      <c r="I160" s="8"/>
      <c r="J160" s="8"/>
      <c r="K160" s="8"/>
      <c r="L160" s="8"/>
      <c r="M160" s="8"/>
      <c r="N160" s="8"/>
      <c r="O160" s="8"/>
      <c r="P160" s="8"/>
      <c r="Q160" s="8"/>
      <c r="R160" s="8"/>
      <c r="S160" s="8"/>
      <c r="T160" s="8"/>
      <c r="U160" s="8"/>
      <c r="V160" s="8"/>
      <c r="W160" s="8"/>
      <c r="X160" s="8"/>
      <c r="Y160" s="8"/>
      <c r="Z160" s="8"/>
      <c r="AA160" s="8"/>
      <c r="AB160" s="8">
        <v>0.55600000000000005</v>
      </c>
      <c r="AC160" s="8">
        <v>0.93899999999999995</v>
      </c>
      <c r="AD160" s="8">
        <v>0.90900000000000003</v>
      </c>
      <c r="AE160" s="8"/>
      <c r="AF160" s="8">
        <v>9.6790000000000003</v>
      </c>
      <c r="AG160" s="8">
        <v>11.179</v>
      </c>
      <c r="AH160" s="8">
        <v>10.369</v>
      </c>
      <c r="AI160" s="8">
        <v>11.211</v>
      </c>
      <c r="AJ160" s="8">
        <v>0.877</v>
      </c>
      <c r="AK160" s="12">
        <v>78</v>
      </c>
      <c r="AM160" s="9">
        <f>+AP160/$AP$3</f>
        <v>1.059157781103022E-4</v>
      </c>
      <c r="AN160" s="10">
        <f>+AN158+AM160</f>
        <v>0.99934778593304485</v>
      </c>
      <c r="AP160" s="5">
        <f>SUM(G160:AJ160)</f>
        <v>45.719000000000001</v>
      </c>
    </row>
    <row r="161" spans="1:42" x14ac:dyDescent="0.2">
      <c r="A161" s="3" t="s">
        <v>96</v>
      </c>
      <c r="B161" s="3" t="s">
        <v>52</v>
      </c>
      <c r="C161" s="3" t="s">
        <v>7</v>
      </c>
      <c r="D161" s="3" t="s">
        <v>91</v>
      </c>
      <c r="E161" s="38" t="s">
        <v>27</v>
      </c>
      <c r="F161" s="3" t="s">
        <v>9</v>
      </c>
      <c r="G161" s="8"/>
      <c r="H161" s="8"/>
      <c r="I161" s="8"/>
      <c r="J161" s="8"/>
      <c r="K161" s="8"/>
      <c r="L161" s="8"/>
      <c r="M161" s="8"/>
      <c r="N161" s="8"/>
      <c r="O161" s="8"/>
      <c r="P161" s="8"/>
      <c r="Q161" s="8"/>
      <c r="R161" s="8"/>
      <c r="S161" s="8"/>
      <c r="T161" s="8"/>
      <c r="U161" s="8"/>
      <c r="V161" s="8"/>
      <c r="W161" s="8"/>
      <c r="X161" s="8"/>
      <c r="Y161" s="8"/>
      <c r="Z161" s="8"/>
      <c r="AA161" s="8"/>
      <c r="AB161" s="8">
        <v>-1</v>
      </c>
      <c r="AC161" s="8">
        <v>-1</v>
      </c>
      <c r="AD161" s="8">
        <v>-1</v>
      </c>
      <c r="AE161" s="8"/>
      <c r="AF161" s="8">
        <v>-1</v>
      </c>
      <c r="AG161" s="8">
        <v>-1</v>
      </c>
      <c r="AH161" s="8">
        <v>-1</v>
      </c>
      <c r="AI161" s="8">
        <v>-1</v>
      </c>
      <c r="AJ161" s="8">
        <v>-1</v>
      </c>
      <c r="AK161" s="12">
        <v>78</v>
      </c>
    </row>
    <row r="162" spans="1:42" x14ac:dyDescent="0.2">
      <c r="A162" s="3" t="s">
        <v>96</v>
      </c>
      <c r="B162" s="3" t="s">
        <v>52</v>
      </c>
      <c r="C162" s="3" t="s">
        <v>7</v>
      </c>
      <c r="D162" s="3" t="s">
        <v>140</v>
      </c>
      <c r="E162" s="38" t="s">
        <v>22</v>
      </c>
      <c r="F162" s="3" t="s">
        <v>8</v>
      </c>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v>15.305999999999999</v>
      </c>
      <c r="AF162" s="8"/>
      <c r="AG162" s="8">
        <v>26.606000000000002</v>
      </c>
      <c r="AH162" s="8"/>
      <c r="AI162" s="8"/>
      <c r="AJ162" s="8"/>
      <c r="AK162" s="12">
        <v>79</v>
      </c>
      <c r="AM162" s="9">
        <f>+AP162/$AP$3</f>
        <v>9.7096220218267809E-5</v>
      </c>
      <c r="AN162" s="10">
        <f>+AN160+AM162</f>
        <v>0.9994448821532631</v>
      </c>
      <c r="AP162" s="5">
        <f>SUM(G162:AJ162)</f>
        <v>41.911999999999999</v>
      </c>
    </row>
    <row r="163" spans="1:42" x14ac:dyDescent="0.2">
      <c r="A163" s="3" t="s">
        <v>96</v>
      </c>
      <c r="B163" s="3" t="s">
        <v>52</v>
      </c>
      <c r="C163" s="3" t="s">
        <v>7</v>
      </c>
      <c r="D163" s="3" t="s">
        <v>140</v>
      </c>
      <c r="E163" s="38" t="s">
        <v>22</v>
      </c>
      <c r="F163" s="3" t="s">
        <v>9</v>
      </c>
      <c r="G163" s="8"/>
      <c r="H163" s="8"/>
      <c r="I163" s="8"/>
      <c r="J163" s="8"/>
      <c r="K163" s="8"/>
      <c r="L163" s="8"/>
      <c r="M163" s="8"/>
      <c r="N163" s="8"/>
      <c r="O163" s="8"/>
      <c r="P163" s="8"/>
      <c r="Q163" s="8"/>
      <c r="R163" s="8"/>
      <c r="S163" s="8"/>
      <c r="T163" s="8"/>
      <c r="U163" s="8"/>
      <c r="V163" s="8"/>
      <c r="W163" s="8"/>
      <c r="X163" s="8"/>
      <c r="Y163" s="8"/>
      <c r="Z163" s="8"/>
      <c r="AA163" s="8"/>
      <c r="AB163" s="8"/>
      <c r="AC163" s="8"/>
      <c r="AD163" s="8"/>
      <c r="AE163" s="8">
        <v>-1</v>
      </c>
      <c r="AF163" s="8"/>
      <c r="AG163" s="8">
        <v>-1</v>
      </c>
      <c r="AH163" s="8"/>
      <c r="AI163" s="8"/>
      <c r="AJ163" s="8"/>
      <c r="AK163" s="12">
        <v>79</v>
      </c>
    </row>
    <row r="164" spans="1:42" x14ac:dyDescent="0.2">
      <c r="A164" s="3" t="s">
        <v>96</v>
      </c>
      <c r="B164" s="3" t="s">
        <v>52</v>
      </c>
      <c r="C164" s="3" t="s">
        <v>7</v>
      </c>
      <c r="D164" s="3" t="s">
        <v>140</v>
      </c>
      <c r="E164" s="38" t="s">
        <v>25</v>
      </c>
      <c r="F164" s="3" t="s">
        <v>8</v>
      </c>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v>33.433999999999997</v>
      </c>
      <c r="AI164" s="8"/>
      <c r="AJ164" s="8"/>
      <c r="AK164" s="12">
        <v>80</v>
      </c>
      <c r="AM164" s="9">
        <f>+AP164/$AP$3</f>
        <v>7.7455502643099014E-5</v>
      </c>
      <c r="AN164" s="10">
        <f>+AN162+AM164</f>
        <v>0.99952233765590626</v>
      </c>
      <c r="AP164" s="5">
        <f>SUM(G164:AJ164)</f>
        <v>33.433999999999997</v>
      </c>
    </row>
    <row r="165" spans="1:42" x14ac:dyDescent="0.2">
      <c r="A165" s="3" t="s">
        <v>96</v>
      </c>
      <c r="B165" s="3" t="s">
        <v>52</v>
      </c>
      <c r="C165" s="3" t="s">
        <v>7</v>
      </c>
      <c r="D165" s="3" t="s">
        <v>140</v>
      </c>
      <c r="E165" s="38" t="s">
        <v>25</v>
      </c>
      <c r="F165" s="3" t="s">
        <v>9</v>
      </c>
      <c r="G165" s="8"/>
      <c r="H165" s="8"/>
      <c r="I165" s="8"/>
      <c r="J165" s="8"/>
      <c r="K165" s="8"/>
      <c r="L165" s="8"/>
      <c r="M165" s="8"/>
      <c r="N165" s="8"/>
      <c r="O165" s="8"/>
      <c r="P165" s="8"/>
      <c r="Q165" s="8"/>
      <c r="R165" s="8"/>
      <c r="S165" s="8"/>
      <c r="T165" s="8"/>
      <c r="U165" s="8"/>
      <c r="V165" s="8"/>
      <c r="W165" s="8"/>
      <c r="X165" s="8"/>
      <c r="Y165" s="8"/>
      <c r="Z165" s="8"/>
      <c r="AA165" s="8"/>
      <c r="AB165" s="8"/>
      <c r="AC165" s="8"/>
      <c r="AD165" s="8"/>
      <c r="AE165" s="8"/>
      <c r="AF165" s="8"/>
      <c r="AG165" s="8"/>
      <c r="AH165" s="8" t="s">
        <v>13</v>
      </c>
      <c r="AI165" s="8"/>
      <c r="AJ165" s="8"/>
      <c r="AK165" s="12">
        <v>80</v>
      </c>
    </row>
    <row r="166" spans="1:42" x14ac:dyDescent="0.2">
      <c r="A166" s="3" t="s">
        <v>96</v>
      </c>
      <c r="B166" s="3" t="s">
        <v>52</v>
      </c>
      <c r="C166" s="3" t="s">
        <v>7</v>
      </c>
      <c r="D166" s="3" t="s">
        <v>139</v>
      </c>
      <c r="E166" s="38" t="s">
        <v>21</v>
      </c>
      <c r="F166" s="3" t="s">
        <v>8</v>
      </c>
      <c r="G166" s="8"/>
      <c r="H166" s="8"/>
      <c r="I166" s="8"/>
      <c r="J166" s="8"/>
      <c r="K166" s="8"/>
      <c r="L166" s="8"/>
      <c r="M166" s="8"/>
      <c r="N166" s="8"/>
      <c r="O166" s="8">
        <v>5.3</v>
      </c>
      <c r="P166" s="8"/>
      <c r="Q166" s="8"/>
      <c r="R166" s="8"/>
      <c r="S166" s="8"/>
      <c r="T166" s="8">
        <v>0.1</v>
      </c>
      <c r="U166" s="8"/>
      <c r="V166" s="8"/>
      <c r="W166" s="8"/>
      <c r="X166" s="8">
        <v>2.0019999999999998</v>
      </c>
      <c r="Y166" s="8">
        <v>3.0680000000000001</v>
      </c>
      <c r="Z166" s="8">
        <v>1.296</v>
      </c>
      <c r="AA166" s="8">
        <v>7.5279999999999996</v>
      </c>
      <c r="AB166" s="8">
        <v>8.4440000000000008</v>
      </c>
      <c r="AC166" s="8">
        <v>1.1240000000000001</v>
      </c>
      <c r="AD166" s="8"/>
      <c r="AE166" s="8"/>
      <c r="AF166" s="8"/>
      <c r="AG166" s="8"/>
      <c r="AH166" s="8"/>
      <c r="AI166" s="8"/>
      <c r="AJ166" s="8"/>
      <c r="AK166" s="12">
        <v>81</v>
      </c>
      <c r="AM166" s="9">
        <f>+AP166/$AP$3</f>
        <v>6.6863693165194826E-5</v>
      </c>
      <c r="AN166" s="10">
        <f>+AN164+AM166</f>
        <v>0.99958920134907148</v>
      </c>
      <c r="AP166" s="5">
        <f>SUM(G166:AJ166)</f>
        <v>28.861999999999998</v>
      </c>
    </row>
    <row r="167" spans="1:42" x14ac:dyDescent="0.2">
      <c r="A167" s="3" t="s">
        <v>96</v>
      </c>
      <c r="B167" s="3" t="s">
        <v>52</v>
      </c>
      <c r="C167" s="3" t="s">
        <v>7</v>
      </c>
      <c r="D167" s="3" t="s">
        <v>139</v>
      </c>
      <c r="E167" s="38" t="s">
        <v>21</v>
      </c>
      <c r="F167" s="3" t="s">
        <v>9</v>
      </c>
      <c r="G167" s="8"/>
      <c r="H167" s="8"/>
      <c r="I167" s="8"/>
      <c r="J167" s="8"/>
      <c r="K167" s="8"/>
      <c r="L167" s="8"/>
      <c r="M167" s="8"/>
      <c r="N167" s="8"/>
      <c r="O167" s="8" t="s">
        <v>13</v>
      </c>
      <c r="P167" s="8" t="s">
        <v>13</v>
      </c>
      <c r="Q167" s="8"/>
      <c r="R167" s="8"/>
      <c r="S167" s="8"/>
      <c r="T167" s="8" t="s">
        <v>13</v>
      </c>
      <c r="U167" s="8"/>
      <c r="V167" s="8" t="s">
        <v>13</v>
      </c>
      <c r="W167" s="8" t="s">
        <v>13</v>
      </c>
      <c r="X167" s="8" t="s">
        <v>13</v>
      </c>
      <c r="Y167" s="8" t="s">
        <v>13</v>
      </c>
      <c r="Z167" s="8" t="s">
        <v>13</v>
      </c>
      <c r="AA167" s="8" t="s">
        <v>13</v>
      </c>
      <c r="AB167" s="8" t="s">
        <v>13</v>
      </c>
      <c r="AC167" s="8" t="s">
        <v>13</v>
      </c>
      <c r="AD167" s="8"/>
      <c r="AE167" s="8"/>
      <c r="AF167" s="8"/>
      <c r="AG167" s="8"/>
      <c r="AH167" s="8"/>
      <c r="AI167" s="8"/>
      <c r="AJ167" s="8"/>
      <c r="AK167" s="12">
        <v>81</v>
      </c>
    </row>
    <row r="168" spans="1:42" x14ac:dyDescent="0.2">
      <c r="A168" s="3" t="s">
        <v>96</v>
      </c>
      <c r="B168" s="3" t="s">
        <v>52</v>
      </c>
      <c r="C168" s="3" t="s">
        <v>17</v>
      </c>
      <c r="D168" s="3" t="s">
        <v>138</v>
      </c>
      <c r="E168" s="38" t="s">
        <v>22</v>
      </c>
      <c r="F168" s="3" t="s">
        <v>8</v>
      </c>
      <c r="G168" s="8"/>
      <c r="H168" s="8"/>
      <c r="I168" s="8"/>
      <c r="J168" s="8"/>
      <c r="K168" s="8"/>
      <c r="L168" s="8"/>
      <c r="M168" s="8"/>
      <c r="N168" s="8"/>
      <c r="O168" s="8"/>
      <c r="P168" s="8">
        <v>10.4</v>
      </c>
      <c r="Q168" s="8">
        <v>0.61299999999999999</v>
      </c>
      <c r="R168" s="8"/>
      <c r="S168" s="8">
        <v>0.46300000000000002</v>
      </c>
      <c r="T168" s="8">
        <v>0.60499999999999998</v>
      </c>
      <c r="U168" s="8">
        <v>0.03</v>
      </c>
      <c r="V168" s="8">
        <v>0.104</v>
      </c>
      <c r="W168" s="8">
        <v>9.1999999999999998E-2</v>
      </c>
      <c r="X168" s="8">
        <v>4.0000000000000001E-3</v>
      </c>
      <c r="Y168" s="8">
        <v>1.4999999999999999E-2</v>
      </c>
      <c r="Z168" s="8">
        <v>7.0000000000000001E-3</v>
      </c>
      <c r="AA168" s="8">
        <v>0.59799999999999998</v>
      </c>
      <c r="AB168" s="8">
        <v>0.436</v>
      </c>
      <c r="AC168" s="8">
        <v>2.3370000000000002</v>
      </c>
      <c r="AD168" s="8">
        <v>0.154</v>
      </c>
      <c r="AE168" s="8">
        <v>1.0569999999999999</v>
      </c>
      <c r="AF168" s="8"/>
      <c r="AG168" s="8">
        <v>1.4339999999999999</v>
      </c>
      <c r="AH168" s="8">
        <v>0.14000000000000001</v>
      </c>
      <c r="AI168" s="8">
        <v>0.23100000000000001</v>
      </c>
      <c r="AJ168" s="8">
        <v>1.0999999999999999E-2</v>
      </c>
      <c r="AK168" s="12">
        <v>82</v>
      </c>
      <c r="AM168" s="9">
        <f>+AP168/$AP$3</f>
        <v>4.3393522163303457E-5</v>
      </c>
      <c r="AN168" s="10">
        <f>+AN166+AM168</f>
        <v>0.99963259487123479</v>
      </c>
      <c r="AP168" s="5">
        <f>SUM(G168:AJ168)</f>
        <v>18.731000000000002</v>
      </c>
    </row>
    <row r="169" spans="1:42" x14ac:dyDescent="0.2">
      <c r="A169" s="3" t="s">
        <v>96</v>
      </c>
      <c r="B169" s="3" t="s">
        <v>52</v>
      </c>
      <c r="C169" s="3" t="s">
        <v>17</v>
      </c>
      <c r="D169" s="3" t="s">
        <v>138</v>
      </c>
      <c r="E169" s="38" t="s">
        <v>22</v>
      </c>
      <c r="F169" s="3" t="s">
        <v>9</v>
      </c>
      <c r="G169" s="8"/>
      <c r="H169" s="8"/>
      <c r="I169" s="8"/>
      <c r="J169" s="8"/>
      <c r="K169" s="8"/>
      <c r="L169" s="8"/>
      <c r="M169" s="8"/>
      <c r="N169" s="8"/>
      <c r="O169" s="8"/>
      <c r="P169" s="8">
        <v>-1</v>
      </c>
      <c r="Q169" s="8">
        <v>-1</v>
      </c>
      <c r="R169" s="8"/>
      <c r="S169" s="8">
        <v>-1</v>
      </c>
      <c r="T169" s="8">
        <v>-1</v>
      </c>
      <c r="U169" s="8">
        <v>-1</v>
      </c>
      <c r="V169" s="8">
        <v>-1</v>
      </c>
      <c r="W169" s="8">
        <v>-1</v>
      </c>
      <c r="X169" s="8">
        <v>-1</v>
      </c>
      <c r="Y169" s="8">
        <v>-1</v>
      </c>
      <c r="Z169" s="8">
        <v>-1</v>
      </c>
      <c r="AA169" s="8">
        <v>-1</v>
      </c>
      <c r="AB169" s="8">
        <v>-1</v>
      </c>
      <c r="AC169" s="8">
        <v>-1</v>
      </c>
      <c r="AD169" s="8">
        <v>-1</v>
      </c>
      <c r="AE169" s="8">
        <v>-1</v>
      </c>
      <c r="AF169" s="8"/>
      <c r="AG169" s="8">
        <v>-1</v>
      </c>
      <c r="AH169" s="8">
        <v>-1</v>
      </c>
      <c r="AI169" s="8">
        <v>-1</v>
      </c>
      <c r="AJ169" s="8">
        <v>-1</v>
      </c>
      <c r="AK169" s="12">
        <v>82</v>
      </c>
    </row>
    <row r="170" spans="1:42" x14ac:dyDescent="0.2">
      <c r="A170" s="3" t="s">
        <v>96</v>
      </c>
      <c r="B170" s="3" t="s">
        <v>52</v>
      </c>
      <c r="C170" s="3" t="s">
        <v>7</v>
      </c>
      <c r="D170" s="3" t="s">
        <v>87</v>
      </c>
      <c r="E170" s="38" t="s">
        <v>21</v>
      </c>
      <c r="F170" s="3" t="s">
        <v>8</v>
      </c>
      <c r="G170" s="8"/>
      <c r="H170" s="8"/>
      <c r="I170" s="8">
        <v>17</v>
      </c>
      <c r="J170" s="8">
        <v>1</v>
      </c>
      <c r="K170" s="8"/>
      <c r="L170" s="8"/>
      <c r="M170" s="8"/>
      <c r="N170" s="8"/>
      <c r="O170" s="8"/>
      <c r="P170" s="8"/>
      <c r="Q170" s="8"/>
      <c r="R170" s="8"/>
      <c r="S170" s="8"/>
      <c r="T170" s="8"/>
      <c r="U170" s="8"/>
      <c r="V170" s="8"/>
      <c r="W170" s="8"/>
      <c r="X170" s="8"/>
      <c r="Y170" s="8"/>
      <c r="Z170" s="8"/>
      <c r="AA170" s="8"/>
      <c r="AB170" s="8"/>
      <c r="AC170" s="8"/>
      <c r="AD170" s="8"/>
      <c r="AE170" s="8"/>
      <c r="AF170" s="8"/>
      <c r="AG170" s="8"/>
      <c r="AH170" s="8"/>
      <c r="AI170" s="8"/>
      <c r="AJ170" s="8"/>
      <c r="AK170" s="12">
        <v>83</v>
      </c>
      <c r="AM170" s="9">
        <f>+AP170/$AP$3</f>
        <v>4.1700037314583427E-5</v>
      </c>
      <c r="AN170" s="10">
        <f>+AN168+AM170</f>
        <v>0.99967429490854942</v>
      </c>
      <c r="AP170" s="5">
        <f>SUM(G170:AJ170)</f>
        <v>18</v>
      </c>
    </row>
    <row r="171" spans="1:42" x14ac:dyDescent="0.2">
      <c r="A171" s="3" t="s">
        <v>96</v>
      </c>
      <c r="B171" s="3" t="s">
        <v>52</v>
      </c>
      <c r="C171" s="3" t="s">
        <v>7</v>
      </c>
      <c r="D171" s="3" t="s">
        <v>87</v>
      </c>
      <c r="E171" s="38" t="s">
        <v>21</v>
      </c>
      <c r="F171" s="3" t="s">
        <v>9</v>
      </c>
      <c r="G171" s="8"/>
      <c r="H171" s="8"/>
      <c r="I171" s="8">
        <v>-1</v>
      </c>
      <c r="J171" s="8">
        <v>-1</v>
      </c>
      <c r="K171" s="8"/>
      <c r="L171" s="8"/>
      <c r="M171" s="8"/>
      <c r="N171" s="8"/>
      <c r="O171" s="8"/>
      <c r="P171" s="8"/>
      <c r="Q171" s="8"/>
      <c r="R171" s="8"/>
      <c r="S171" s="8"/>
      <c r="T171" s="8"/>
      <c r="U171" s="8"/>
      <c r="V171" s="8"/>
      <c r="W171" s="8"/>
      <c r="X171" s="8"/>
      <c r="Y171" s="8"/>
      <c r="Z171" s="8"/>
      <c r="AA171" s="8"/>
      <c r="AB171" s="8"/>
      <c r="AC171" s="8"/>
      <c r="AD171" s="8"/>
      <c r="AE171" s="8"/>
      <c r="AF171" s="8"/>
      <c r="AG171" s="8"/>
      <c r="AH171" s="8"/>
      <c r="AI171" s="8"/>
      <c r="AJ171" s="8"/>
      <c r="AK171" s="12">
        <v>83</v>
      </c>
    </row>
    <row r="172" spans="1:42" x14ac:dyDescent="0.2">
      <c r="A172" s="3" t="s">
        <v>96</v>
      </c>
      <c r="B172" s="3" t="s">
        <v>52</v>
      </c>
      <c r="C172" s="3" t="s">
        <v>7</v>
      </c>
      <c r="D172" s="3" t="s">
        <v>54</v>
      </c>
      <c r="E172" s="38" t="s">
        <v>21</v>
      </c>
      <c r="F172" s="3" t="s">
        <v>8</v>
      </c>
      <c r="G172" s="8">
        <v>18</v>
      </c>
      <c r="H172" s="8"/>
      <c r="I172" s="8"/>
      <c r="J172" s="8"/>
      <c r="K172" s="8"/>
      <c r="L172" s="8"/>
      <c r="M172" s="8"/>
      <c r="N172" s="8"/>
      <c r="O172" s="8"/>
      <c r="P172" s="8"/>
      <c r="Q172" s="8"/>
      <c r="R172" s="8"/>
      <c r="S172" s="8"/>
      <c r="T172" s="8"/>
      <c r="U172" s="8"/>
      <c r="V172" s="8"/>
      <c r="W172" s="8"/>
      <c r="X172" s="8"/>
      <c r="Y172" s="8"/>
      <c r="Z172" s="8"/>
      <c r="AA172" s="8"/>
      <c r="AB172" s="8"/>
      <c r="AC172" s="8"/>
      <c r="AD172" s="8"/>
      <c r="AE172" s="8"/>
      <c r="AF172" s="8"/>
      <c r="AG172" s="8"/>
      <c r="AH172" s="8"/>
      <c r="AI172" s="8"/>
      <c r="AJ172" s="8"/>
      <c r="AK172" s="12">
        <v>83</v>
      </c>
      <c r="AM172" s="9">
        <f>+AP172/$AP$3</f>
        <v>4.1700037314583427E-5</v>
      </c>
      <c r="AN172" s="10">
        <f>+AN170+AM172</f>
        <v>0.99971599494586405</v>
      </c>
      <c r="AP172" s="5">
        <f>SUM(G172:AJ172)</f>
        <v>18</v>
      </c>
    </row>
    <row r="173" spans="1:42" x14ac:dyDescent="0.2">
      <c r="A173" s="3" t="s">
        <v>96</v>
      </c>
      <c r="B173" s="3" t="s">
        <v>52</v>
      </c>
      <c r="C173" s="3" t="s">
        <v>7</v>
      </c>
      <c r="D173" s="3" t="s">
        <v>54</v>
      </c>
      <c r="E173" s="38" t="s">
        <v>21</v>
      </c>
      <c r="F173" s="3" t="s">
        <v>9</v>
      </c>
      <c r="G173" s="8">
        <v>-1</v>
      </c>
      <c r="H173" s="8"/>
      <c r="I173" s="8"/>
      <c r="J173" s="8"/>
      <c r="K173" s="8"/>
      <c r="L173" s="8"/>
      <c r="M173" s="8"/>
      <c r="N173" s="8"/>
      <c r="O173" s="8"/>
      <c r="P173" s="8"/>
      <c r="Q173" s="8"/>
      <c r="R173" s="8"/>
      <c r="S173" s="8"/>
      <c r="T173" s="8" t="s">
        <v>13</v>
      </c>
      <c r="U173" s="8" t="s">
        <v>13</v>
      </c>
      <c r="V173" s="8"/>
      <c r="W173" s="8" t="s">
        <v>13</v>
      </c>
      <c r="X173" s="8"/>
      <c r="Y173" s="8"/>
      <c r="Z173" s="8"/>
      <c r="AA173" s="8"/>
      <c r="AB173" s="8"/>
      <c r="AC173" s="8"/>
      <c r="AD173" s="8"/>
      <c r="AE173" s="8"/>
      <c r="AF173" s="8"/>
      <c r="AG173" s="8"/>
      <c r="AH173" s="8"/>
      <c r="AI173" s="8"/>
      <c r="AJ173" s="8"/>
      <c r="AK173" s="12">
        <v>83</v>
      </c>
    </row>
    <row r="174" spans="1:42" x14ac:dyDescent="0.2">
      <c r="A174" s="3" t="s">
        <v>96</v>
      </c>
      <c r="B174" s="3" t="s">
        <v>52</v>
      </c>
      <c r="C174" s="3" t="s">
        <v>7</v>
      </c>
      <c r="D174" s="3" t="s">
        <v>59</v>
      </c>
      <c r="E174" s="38" t="s">
        <v>33</v>
      </c>
      <c r="F174" s="3" t="s">
        <v>8</v>
      </c>
      <c r="G174" s="8"/>
      <c r="H174" s="8"/>
      <c r="I174" s="8"/>
      <c r="J174" s="8"/>
      <c r="K174" s="8"/>
      <c r="L174" s="8"/>
      <c r="M174" s="8"/>
      <c r="N174" s="8"/>
      <c r="O174" s="8"/>
      <c r="P174" s="8"/>
      <c r="Q174" s="8"/>
      <c r="R174" s="8"/>
      <c r="S174" s="8"/>
      <c r="T174" s="8"/>
      <c r="U174" s="8"/>
      <c r="V174" s="8"/>
      <c r="W174" s="8">
        <v>2</v>
      </c>
      <c r="X174" s="8">
        <v>2</v>
      </c>
      <c r="Y174" s="8">
        <v>2</v>
      </c>
      <c r="Z174" s="8">
        <v>2</v>
      </c>
      <c r="AA174" s="8"/>
      <c r="AB174" s="8"/>
      <c r="AC174" s="8"/>
      <c r="AD174" s="8"/>
      <c r="AE174" s="8"/>
      <c r="AF174" s="8"/>
      <c r="AG174" s="8"/>
      <c r="AH174" s="8">
        <v>3.218</v>
      </c>
      <c r="AI174" s="8">
        <v>4.4429999999999996</v>
      </c>
      <c r="AJ174" s="8"/>
      <c r="AK174" s="12">
        <v>85</v>
      </c>
      <c r="AM174" s="9">
        <f>+AP174/$AP$3</f>
        <v>3.6281349132427281E-5</v>
      </c>
      <c r="AN174" s="10">
        <f>+AN172+AM174</f>
        <v>0.99975227629499652</v>
      </c>
      <c r="AP174" s="5">
        <f>SUM(G174:AJ174)</f>
        <v>15.661</v>
      </c>
    </row>
    <row r="175" spans="1:42" x14ac:dyDescent="0.2">
      <c r="A175" s="3" t="s">
        <v>96</v>
      </c>
      <c r="B175" s="3" t="s">
        <v>52</v>
      </c>
      <c r="C175" s="3" t="s">
        <v>7</v>
      </c>
      <c r="D175" s="3" t="s">
        <v>59</v>
      </c>
      <c r="E175" s="38" t="s">
        <v>33</v>
      </c>
      <c r="F175" s="3" t="s">
        <v>9</v>
      </c>
      <c r="G175" s="8"/>
      <c r="H175" s="8"/>
      <c r="I175" s="8"/>
      <c r="J175" s="8"/>
      <c r="K175" s="8"/>
      <c r="L175" s="8"/>
      <c r="M175" s="8"/>
      <c r="N175" s="8"/>
      <c r="O175" s="8"/>
      <c r="P175" s="8"/>
      <c r="Q175" s="8"/>
      <c r="R175" s="8"/>
      <c r="S175" s="8"/>
      <c r="T175" s="8"/>
      <c r="U175" s="8"/>
      <c r="V175" s="8"/>
      <c r="W175" s="8">
        <v>-1</v>
      </c>
      <c r="X175" s="8">
        <v>-1</v>
      </c>
      <c r="Y175" s="8">
        <v>-1</v>
      </c>
      <c r="Z175" s="8">
        <v>-1</v>
      </c>
      <c r="AA175" s="8"/>
      <c r="AB175" s="8"/>
      <c r="AC175" s="8"/>
      <c r="AD175" s="8"/>
      <c r="AE175" s="8"/>
      <c r="AF175" s="8"/>
      <c r="AG175" s="8"/>
      <c r="AH175" s="8">
        <v>-1</v>
      </c>
      <c r="AI175" s="8">
        <v>-1</v>
      </c>
      <c r="AJ175" s="8"/>
      <c r="AK175" s="12">
        <v>85</v>
      </c>
    </row>
    <row r="176" spans="1:42" x14ac:dyDescent="0.2">
      <c r="A176" s="3" t="s">
        <v>96</v>
      </c>
      <c r="B176" s="3" t="s">
        <v>52</v>
      </c>
      <c r="C176" s="3" t="s">
        <v>7</v>
      </c>
      <c r="D176" s="3" t="s">
        <v>125</v>
      </c>
      <c r="E176" s="38" t="s">
        <v>33</v>
      </c>
      <c r="F176" s="3" t="s">
        <v>8</v>
      </c>
      <c r="G176" s="8"/>
      <c r="H176" s="8"/>
      <c r="I176" s="8"/>
      <c r="J176" s="8"/>
      <c r="K176" s="8"/>
      <c r="L176" s="8"/>
      <c r="M176" s="8"/>
      <c r="N176" s="8"/>
      <c r="O176" s="8"/>
      <c r="P176" s="8"/>
      <c r="Q176" s="8"/>
      <c r="R176" s="8"/>
      <c r="S176" s="8"/>
      <c r="T176" s="8">
        <v>1.1659999999999999</v>
      </c>
      <c r="U176" s="8"/>
      <c r="V176" s="8"/>
      <c r="W176" s="8"/>
      <c r="X176" s="8"/>
      <c r="Y176" s="8"/>
      <c r="Z176" s="8"/>
      <c r="AA176" s="8">
        <v>0.66700000000000004</v>
      </c>
      <c r="AB176" s="8"/>
      <c r="AC176" s="8">
        <v>12.169</v>
      </c>
      <c r="AD176" s="8">
        <v>0.95</v>
      </c>
      <c r="AE176" s="8">
        <v>4.0000000000000001E-3</v>
      </c>
      <c r="AF176" s="8"/>
      <c r="AG176" s="8"/>
      <c r="AH176" s="8"/>
      <c r="AI176" s="8"/>
      <c r="AJ176" s="8"/>
      <c r="AK176" s="12">
        <v>86</v>
      </c>
      <c r="AM176" s="9">
        <f>+AP176/$AP$3</f>
        <v>3.4648097670939429E-5</v>
      </c>
      <c r="AN176" s="10">
        <f>+AN174+AM176</f>
        <v>0.99978692439266748</v>
      </c>
      <c r="AP176" s="5">
        <f>SUM(G176:AJ176)</f>
        <v>14.956</v>
      </c>
    </row>
    <row r="177" spans="1:42" x14ac:dyDescent="0.2">
      <c r="A177" s="3" t="s">
        <v>96</v>
      </c>
      <c r="B177" s="3" t="s">
        <v>52</v>
      </c>
      <c r="C177" s="3" t="s">
        <v>7</v>
      </c>
      <c r="D177" s="3" t="s">
        <v>125</v>
      </c>
      <c r="E177" s="38" t="s">
        <v>33</v>
      </c>
      <c r="F177" s="3" t="s">
        <v>9</v>
      </c>
      <c r="G177" s="8"/>
      <c r="H177" s="8"/>
      <c r="I177" s="8"/>
      <c r="J177" s="8"/>
      <c r="K177" s="8"/>
      <c r="L177" s="8"/>
      <c r="M177" s="8"/>
      <c r="N177" s="8"/>
      <c r="O177" s="8"/>
      <c r="P177" s="8"/>
      <c r="Q177" s="8"/>
      <c r="R177" s="8"/>
      <c r="S177" s="8"/>
      <c r="T177" s="8" t="s">
        <v>14</v>
      </c>
      <c r="U177" s="8"/>
      <c r="V177" s="8"/>
      <c r="W177" s="8"/>
      <c r="X177" s="8"/>
      <c r="Y177" s="8" t="s">
        <v>12</v>
      </c>
      <c r="Z177" s="8"/>
      <c r="AA177" s="8" t="s">
        <v>13</v>
      </c>
      <c r="AB177" s="8"/>
      <c r="AC177" s="8">
        <v>-1</v>
      </c>
      <c r="AD177" s="8" t="s">
        <v>13</v>
      </c>
      <c r="AE177" s="8" t="s">
        <v>14</v>
      </c>
      <c r="AF177" s="8"/>
      <c r="AG177" s="8"/>
      <c r="AH177" s="8"/>
      <c r="AI177" s="8"/>
      <c r="AJ177" s="8"/>
      <c r="AK177" s="12">
        <v>86</v>
      </c>
    </row>
    <row r="178" spans="1:42" x14ac:dyDescent="0.2">
      <c r="A178" s="3" t="s">
        <v>96</v>
      </c>
      <c r="B178" s="3" t="s">
        <v>52</v>
      </c>
      <c r="C178" s="3" t="s">
        <v>7</v>
      </c>
      <c r="D178" s="3" t="s">
        <v>141</v>
      </c>
      <c r="E178" s="38" t="s">
        <v>21</v>
      </c>
      <c r="F178" s="3" t="s">
        <v>8</v>
      </c>
      <c r="G178" s="8"/>
      <c r="H178" s="8"/>
      <c r="I178" s="8"/>
      <c r="J178" s="8"/>
      <c r="K178" s="8"/>
      <c r="L178" s="8"/>
      <c r="M178" s="8"/>
      <c r="N178" s="8"/>
      <c r="O178" s="8"/>
      <c r="P178" s="8"/>
      <c r="Q178" s="8"/>
      <c r="R178" s="8"/>
      <c r="S178" s="8"/>
      <c r="T178" s="8"/>
      <c r="U178" s="8"/>
      <c r="V178" s="8"/>
      <c r="W178" s="8"/>
      <c r="X178" s="8"/>
      <c r="Y178" s="8"/>
      <c r="Z178" s="8"/>
      <c r="AA178" s="8"/>
      <c r="AB178" s="8">
        <v>3.2650000000000001</v>
      </c>
      <c r="AC178" s="8">
        <v>4.2530000000000001</v>
      </c>
      <c r="AD178" s="8">
        <v>2.492</v>
      </c>
      <c r="AE178" s="8">
        <v>1.37</v>
      </c>
      <c r="AF178" s="8">
        <v>1.042</v>
      </c>
      <c r="AG178" s="8">
        <v>1.76</v>
      </c>
      <c r="AH178" s="8"/>
      <c r="AI178" s="8"/>
      <c r="AJ178" s="8"/>
      <c r="AK178" s="12">
        <v>87</v>
      </c>
      <c r="AM178" s="9">
        <f>+AP178/$AP$3</f>
        <v>3.2854996066412349E-5</v>
      </c>
      <c r="AN178" s="10">
        <f>+AN176+AM178</f>
        <v>0.9998197793887339</v>
      </c>
      <c r="AP178" s="5">
        <f>SUM(G178:AJ178)</f>
        <v>14.182000000000002</v>
      </c>
    </row>
    <row r="179" spans="1:42" x14ac:dyDescent="0.2">
      <c r="A179" s="3" t="s">
        <v>96</v>
      </c>
      <c r="B179" s="3" t="s">
        <v>52</v>
      </c>
      <c r="C179" s="3" t="s">
        <v>7</v>
      </c>
      <c r="D179" s="3" t="s">
        <v>141</v>
      </c>
      <c r="E179" s="38" t="s">
        <v>21</v>
      </c>
      <c r="F179" s="3" t="s">
        <v>9</v>
      </c>
      <c r="G179" s="8"/>
      <c r="H179" s="8"/>
      <c r="I179" s="8"/>
      <c r="J179" s="8"/>
      <c r="K179" s="8"/>
      <c r="L179" s="8"/>
      <c r="M179" s="8"/>
      <c r="N179" s="8"/>
      <c r="O179" s="8"/>
      <c r="P179" s="8"/>
      <c r="Q179" s="8"/>
      <c r="R179" s="8"/>
      <c r="S179" s="8"/>
      <c r="T179" s="8"/>
      <c r="U179" s="8"/>
      <c r="V179" s="8"/>
      <c r="W179" s="8"/>
      <c r="X179" s="8"/>
      <c r="Y179" s="8"/>
      <c r="Z179" s="8"/>
      <c r="AA179" s="8"/>
      <c r="AB179" s="8">
        <v>-1</v>
      </c>
      <c r="AC179" s="8">
        <v>-1</v>
      </c>
      <c r="AD179" s="8">
        <v>-1</v>
      </c>
      <c r="AE179" s="8">
        <v>-1</v>
      </c>
      <c r="AF179" s="8">
        <v>-1</v>
      </c>
      <c r="AG179" s="8">
        <v>-1</v>
      </c>
      <c r="AH179" s="8"/>
      <c r="AI179" s="8"/>
      <c r="AJ179" s="8"/>
      <c r="AK179" s="12">
        <v>87</v>
      </c>
    </row>
    <row r="180" spans="1:42" x14ac:dyDescent="0.2">
      <c r="A180" s="3" t="s">
        <v>96</v>
      </c>
      <c r="B180" s="3" t="s">
        <v>52</v>
      </c>
      <c r="C180" s="3" t="s">
        <v>7</v>
      </c>
      <c r="D180" s="3" t="s">
        <v>54</v>
      </c>
      <c r="E180" s="38" t="s">
        <v>27</v>
      </c>
      <c r="F180" s="3" t="s">
        <v>8</v>
      </c>
      <c r="G180" s="8"/>
      <c r="H180" s="8"/>
      <c r="I180" s="8"/>
      <c r="J180" s="8"/>
      <c r="K180" s="8"/>
      <c r="L180" s="8"/>
      <c r="M180" s="8"/>
      <c r="N180" s="8"/>
      <c r="O180" s="8"/>
      <c r="P180" s="8"/>
      <c r="Q180" s="8"/>
      <c r="R180" s="8"/>
      <c r="S180" s="8"/>
      <c r="T180" s="8"/>
      <c r="U180" s="8"/>
      <c r="V180" s="8"/>
      <c r="W180" s="8"/>
      <c r="X180" s="8"/>
      <c r="Y180" s="8">
        <v>9</v>
      </c>
      <c r="Z180" s="8">
        <v>1</v>
      </c>
      <c r="AA180" s="8">
        <v>2</v>
      </c>
      <c r="AB180" s="8">
        <v>0.6</v>
      </c>
      <c r="AC180" s="8"/>
      <c r="AD180" s="8"/>
      <c r="AE180" s="8"/>
      <c r="AF180" s="8"/>
      <c r="AG180" s="8"/>
      <c r="AH180" s="8"/>
      <c r="AI180" s="8"/>
      <c r="AJ180" s="8"/>
      <c r="AK180" s="12">
        <v>88</v>
      </c>
      <c r="AM180" s="9">
        <f>+AP180/$AP$3</f>
        <v>2.9190026120208396E-5</v>
      </c>
      <c r="AN180" s="10">
        <f>+AN178+AM180</f>
        <v>0.99984896941485413</v>
      </c>
      <c r="AP180" s="5">
        <f>SUM(G180:AJ180)</f>
        <v>12.6</v>
      </c>
    </row>
    <row r="181" spans="1:42" x14ac:dyDescent="0.2">
      <c r="A181" s="3" t="s">
        <v>96</v>
      </c>
      <c r="B181" s="3" t="s">
        <v>52</v>
      </c>
      <c r="C181" s="3" t="s">
        <v>7</v>
      </c>
      <c r="D181" s="3" t="s">
        <v>54</v>
      </c>
      <c r="E181" s="38" t="s">
        <v>27</v>
      </c>
      <c r="F181" s="3" t="s">
        <v>9</v>
      </c>
      <c r="G181" s="8"/>
      <c r="H181" s="8"/>
      <c r="I181" s="8"/>
      <c r="J181" s="8"/>
      <c r="K181" s="8"/>
      <c r="L181" s="8"/>
      <c r="M181" s="8"/>
      <c r="N181" s="8"/>
      <c r="O181" s="8"/>
      <c r="P181" s="8"/>
      <c r="Q181" s="8"/>
      <c r="R181" s="8"/>
      <c r="S181" s="8"/>
      <c r="T181" s="8"/>
      <c r="U181" s="8"/>
      <c r="V181" s="8"/>
      <c r="W181" s="8"/>
      <c r="X181" s="8"/>
      <c r="Y181" s="8">
        <v>-1</v>
      </c>
      <c r="Z181" s="8">
        <v>-1</v>
      </c>
      <c r="AA181" s="8">
        <v>-1</v>
      </c>
      <c r="AB181" s="8">
        <v>-1</v>
      </c>
      <c r="AC181" s="8"/>
      <c r="AD181" s="8"/>
      <c r="AE181" s="8"/>
      <c r="AF181" s="8"/>
      <c r="AG181" s="8"/>
      <c r="AH181" s="8"/>
      <c r="AI181" s="8"/>
      <c r="AJ181" s="8"/>
      <c r="AK181" s="12">
        <v>88</v>
      </c>
    </row>
    <row r="182" spans="1:42" x14ac:dyDescent="0.2">
      <c r="A182" s="3" t="s">
        <v>96</v>
      </c>
      <c r="B182" s="3" t="s">
        <v>52</v>
      </c>
      <c r="C182" s="3" t="s">
        <v>7</v>
      </c>
      <c r="D182" s="3" t="s">
        <v>141</v>
      </c>
      <c r="E182" s="38" t="s">
        <v>22</v>
      </c>
      <c r="F182" s="3" t="s">
        <v>8</v>
      </c>
      <c r="G182" s="8"/>
      <c r="H182" s="8"/>
      <c r="I182" s="8"/>
      <c r="J182" s="8"/>
      <c r="K182" s="8"/>
      <c r="L182" s="8"/>
      <c r="M182" s="8"/>
      <c r="N182" s="8"/>
      <c r="O182" s="8"/>
      <c r="P182" s="8"/>
      <c r="Q182" s="8"/>
      <c r="R182" s="8"/>
      <c r="S182" s="8"/>
      <c r="T182" s="8"/>
      <c r="U182" s="8"/>
      <c r="V182" s="8"/>
      <c r="W182" s="8"/>
      <c r="X182" s="8"/>
      <c r="Y182" s="8"/>
      <c r="Z182" s="8"/>
      <c r="AA182" s="8">
        <v>3.0230000000000001</v>
      </c>
      <c r="AB182" s="8"/>
      <c r="AC182" s="8"/>
      <c r="AD182" s="8"/>
      <c r="AE182" s="8"/>
      <c r="AF182" s="8"/>
      <c r="AG182" s="8"/>
      <c r="AH182" s="8">
        <v>3.2010000000000001</v>
      </c>
      <c r="AI182" s="8">
        <v>4.6100000000000003</v>
      </c>
      <c r="AJ182" s="8">
        <v>0.89300000000000002</v>
      </c>
      <c r="AK182" s="12">
        <v>89</v>
      </c>
      <c r="AM182" s="9">
        <f>+AP182/$AP$3</f>
        <v>2.7167574310451103E-5</v>
      </c>
      <c r="AN182" s="10">
        <f>+AN180+AM182</f>
        <v>0.99987613698916455</v>
      </c>
      <c r="AP182" s="5">
        <f>SUM(G182:AJ182)</f>
        <v>11.727</v>
      </c>
    </row>
    <row r="183" spans="1:42" x14ac:dyDescent="0.2">
      <c r="A183" s="3" t="s">
        <v>96</v>
      </c>
      <c r="B183" s="3" t="s">
        <v>52</v>
      </c>
      <c r="C183" s="3" t="s">
        <v>7</v>
      </c>
      <c r="D183" s="3" t="s">
        <v>141</v>
      </c>
      <c r="E183" s="38" t="s">
        <v>22</v>
      </c>
      <c r="F183" s="3" t="s">
        <v>9</v>
      </c>
      <c r="G183" s="8"/>
      <c r="H183" s="8"/>
      <c r="I183" s="8"/>
      <c r="J183" s="8"/>
      <c r="K183" s="8"/>
      <c r="L183" s="8"/>
      <c r="M183" s="8"/>
      <c r="N183" s="8"/>
      <c r="O183" s="8"/>
      <c r="P183" s="8"/>
      <c r="Q183" s="8"/>
      <c r="R183" s="8"/>
      <c r="S183" s="8"/>
      <c r="T183" s="8"/>
      <c r="U183" s="8"/>
      <c r="V183" s="8"/>
      <c r="W183" s="8"/>
      <c r="X183" s="8"/>
      <c r="Y183" s="8"/>
      <c r="Z183" s="8"/>
      <c r="AA183" s="8">
        <v>-1</v>
      </c>
      <c r="AB183" s="8"/>
      <c r="AC183" s="8"/>
      <c r="AD183" s="8"/>
      <c r="AE183" s="8"/>
      <c r="AF183" s="8"/>
      <c r="AG183" s="8"/>
      <c r="AH183" s="8">
        <v>-1</v>
      </c>
      <c r="AI183" s="8">
        <v>-1</v>
      </c>
      <c r="AJ183" s="8">
        <v>-1</v>
      </c>
      <c r="AK183" s="12">
        <v>89</v>
      </c>
    </row>
    <row r="184" spans="1:42" x14ac:dyDescent="0.2">
      <c r="A184" s="3" t="s">
        <v>96</v>
      </c>
      <c r="B184" s="3" t="s">
        <v>52</v>
      </c>
      <c r="C184" s="3" t="s">
        <v>7</v>
      </c>
      <c r="D184" s="3" t="s">
        <v>23</v>
      </c>
      <c r="E184" s="38" t="s">
        <v>25</v>
      </c>
      <c r="F184" s="3" t="s">
        <v>8</v>
      </c>
      <c r="G184" s="8"/>
      <c r="H184" s="8"/>
      <c r="I184" s="8"/>
      <c r="J184" s="8"/>
      <c r="K184" s="8"/>
      <c r="L184" s="8"/>
      <c r="M184" s="8"/>
      <c r="N184" s="8"/>
      <c r="O184" s="8"/>
      <c r="P184" s="8"/>
      <c r="Q184" s="8"/>
      <c r="R184" s="8"/>
      <c r="S184" s="8"/>
      <c r="T184" s="8"/>
      <c r="U184" s="8"/>
      <c r="V184" s="8"/>
      <c r="W184" s="8"/>
      <c r="X184" s="8"/>
      <c r="Y184" s="8"/>
      <c r="Z184" s="8">
        <v>1.1299999999999999</v>
      </c>
      <c r="AA184" s="8"/>
      <c r="AB184" s="8"/>
      <c r="AC184" s="8"/>
      <c r="AD184" s="8"/>
      <c r="AE184" s="8">
        <v>0.22600000000000001</v>
      </c>
      <c r="AF184" s="8">
        <v>0.23400000000000001</v>
      </c>
      <c r="AG184" s="8"/>
      <c r="AH184" s="8">
        <v>5.048</v>
      </c>
      <c r="AI184" s="8">
        <v>0.28000000000000003</v>
      </c>
      <c r="AJ184" s="8"/>
      <c r="AK184" s="12">
        <v>90</v>
      </c>
      <c r="AM184" s="9">
        <f>+AP184/$AP$3</f>
        <v>1.6026714341238229E-5</v>
      </c>
      <c r="AN184" s="10">
        <f>+AN182+AM184</f>
        <v>0.99989216370350575</v>
      </c>
      <c r="AP184" s="5">
        <f>SUM(G184:AJ184)</f>
        <v>6.9180000000000001</v>
      </c>
    </row>
    <row r="185" spans="1:42" x14ac:dyDescent="0.2">
      <c r="A185" s="3" t="s">
        <v>96</v>
      </c>
      <c r="B185" s="3" t="s">
        <v>52</v>
      </c>
      <c r="C185" s="3" t="s">
        <v>7</v>
      </c>
      <c r="D185" s="3" t="s">
        <v>23</v>
      </c>
      <c r="E185" s="38" t="s">
        <v>25</v>
      </c>
      <c r="F185" s="3" t="s">
        <v>9</v>
      </c>
      <c r="G185" s="8"/>
      <c r="H185" s="8"/>
      <c r="I185" s="8"/>
      <c r="J185" s="8"/>
      <c r="K185" s="8"/>
      <c r="L185" s="8"/>
      <c r="M185" s="8"/>
      <c r="N185" s="8"/>
      <c r="O185" s="8"/>
      <c r="P185" s="8"/>
      <c r="Q185" s="8"/>
      <c r="R185" s="8"/>
      <c r="S185" s="8"/>
      <c r="T185" s="8"/>
      <c r="U185" s="8"/>
      <c r="V185" s="8"/>
      <c r="W185" s="8"/>
      <c r="X185" s="8"/>
      <c r="Y185" s="8"/>
      <c r="Z185" s="8">
        <v>-1</v>
      </c>
      <c r="AA185" s="8"/>
      <c r="AB185" s="8"/>
      <c r="AC185" s="8"/>
      <c r="AD185" s="8"/>
      <c r="AE185" s="8">
        <v>-1</v>
      </c>
      <c r="AF185" s="8">
        <v>-1</v>
      </c>
      <c r="AG185" s="8"/>
      <c r="AH185" s="8">
        <v>-1</v>
      </c>
      <c r="AI185" s="8">
        <v>-1</v>
      </c>
      <c r="AJ185" s="8"/>
      <c r="AK185" s="12">
        <v>90</v>
      </c>
    </row>
    <row r="186" spans="1:42" x14ac:dyDescent="0.2">
      <c r="A186" s="3" t="s">
        <v>96</v>
      </c>
      <c r="B186" s="3" t="s">
        <v>52</v>
      </c>
      <c r="C186" s="3" t="s">
        <v>7</v>
      </c>
      <c r="D186" s="3" t="s">
        <v>24</v>
      </c>
      <c r="E186" s="38" t="s">
        <v>16</v>
      </c>
      <c r="F186" s="3" t="s">
        <v>8</v>
      </c>
      <c r="G186" s="8"/>
      <c r="H186" s="8"/>
      <c r="I186" s="8"/>
      <c r="J186" s="8"/>
      <c r="K186" s="8"/>
      <c r="L186" s="8"/>
      <c r="M186" s="8"/>
      <c r="N186" s="8"/>
      <c r="O186" s="8"/>
      <c r="P186" s="8">
        <v>4.9400000000000004</v>
      </c>
      <c r="Q186" s="8"/>
      <c r="R186" s="8"/>
      <c r="S186" s="8"/>
      <c r="T186" s="8"/>
      <c r="U186" s="8"/>
      <c r="V186" s="8"/>
      <c r="W186" s="8"/>
      <c r="X186" s="8"/>
      <c r="Y186" s="8"/>
      <c r="Z186" s="8"/>
      <c r="AA186" s="8"/>
      <c r="AB186" s="8"/>
      <c r="AC186" s="8"/>
      <c r="AD186" s="8"/>
      <c r="AE186" s="8"/>
      <c r="AF186" s="8"/>
      <c r="AG186" s="8"/>
      <c r="AH186" s="8"/>
      <c r="AI186" s="8"/>
      <c r="AJ186" s="8"/>
      <c r="AK186" s="12">
        <v>91</v>
      </c>
      <c r="AM186" s="9">
        <f>+AP186/$AP$3</f>
        <v>1.1444343574113452E-5</v>
      </c>
      <c r="AN186" s="10">
        <f>+AN184+AM186</f>
        <v>0.99990360804707989</v>
      </c>
      <c r="AP186" s="5">
        <f>SUM(G186:AJ186)</f>
        <v>4.9400000000000004</v>
      </c>
    </row>
    <row r="187" spans="1:42" x14ac:dyDescent="0.2">
      <c r="A187" s="3" t="s">
        <v>96</v>
      </c>
      <c r="B187" s="3" t="s">
        <v>52</v>
      </c>
      <c r="C187" s="3" t="s">
        <v>7</v>
      </c>
      <c r="D187" s="3" t="s">
        <v>24</v>
      </c>
      <c r="E187" s="38" t="s">
        <v>16</v>
      </c>
      <c r="F187" s="3" t="s">
        <v>9</v>
      </c>
      <c r="G187" s="8"/>
      <c r="H187" s="8"/>
      <c r="I187" s="8"/>
      <c r="J187" s="8"/>
      <c r="K187" s="8"/>
      <c r="L187" s="8"/>
      <c r="M187" s="8"/>
      <c r="N187" s="8"/>
      <c r="O187" s="8" t="s">
        <v>12</v>
      </c>
      <c r="P187" s="8" t="s">
        <v>14</v>
      </c>
      <c r="Q187" s="8" t="s">
        <v>12</v>
      </c>
      <c r="R187" s="8" t="s">
        <v>12</v>
      </c>
      <c r="S187" s="8"/>
      <c r="T187" s="8"/>
      <c r="U187" s="8"/>
      <c r="V187" s="8"/>
      <c r="W187" s="8"/>
      <c r="X187" s="8"/>
      <c r="Y187" s="8"/>
      <c r="Z187" s="8"/>
      <c r="AA187" s="8"/>
      <c r="AB187" s="8"/>
      <c r="AC187" s="8"/>
      <c r="AD187" s="8"/>
      <c r="AE187" s="8"/>
      <c r="AF187" s="8"/>
      <c r="AG187" s="8"/>
      <c r="AH187" s="8"/>
      <c r="AI187" s="8"/>
      <c r="AJ187" s="8"/>
      <c r="AK187" s="12">
        <v>91</v>
      </c>
    </row>
    <row r="188" spans="1:42" x14ac:dyDescent="0.2">
      <c r="A188" s="3" t="s">
        <v>96</v>
      </c>
      <c r="B188" s="3" t="s">
        <v>52</v>
      </c>
      <c r="C188" s="3" t="s">
        <v>17</v>
      </c>
      <c r="D188" s="3" t="s">
        <v>138</v>
      </c>
      <c r="E188" s="38" t="s">
        <v>27</v>
      </c>
      <c r="F188" s="3" t="s">
        <v>8</v>
      </c>
      <c r="G188" s="8"/>
      <c r="H188" s="8"/>
      <c r="I188" s="8"/>
      <c r="J188" s="8"/>
      <c r="K188" s="8"/>
      <c r="L188" s="8">
        <v>1.6</v>
      </c>
      <c r="M188" s="8">
        <v>2</v>
      </c>
      <c r="N188" s="8"/>
      <c r="O188" s="8">
        <v>1.06</v>
      </c>
      <c r="P188" s="8"/>
      <c r="Q188" s="8"/>
      <c r="R188" s="8"/>
      <c r="S188" s="8"/>
      <c r="T188" s="8"/>
      <c r="U188" s="8"/>
      <c r="V188" s="8"/>
      <c r="W188" s="8"/>
      <c r="X188" s="8"/>
      <c r="Y188" s="8"/>
      <c r="Z188" s="8"/>
      <c r="AA188" s="8"/>
      <c r="AB188" s="8"/>
      <c r="AC188" s="8"/>
      <c r="AD188" s="8"/>
      <c r="AE188" s="8"/>
      <c r="AF188" s="8"/>
      <c r="AG188" s="8"/>
      <c r="AH188" s="8"/>
      <c r="AI188" s="8"/>
      <c r="AJ188" s="8"/>
      <c r="AK188" s="12">
        <v>92</v>
      </c>
      <c r="AM188" s="9">
        <f>+AP188/$AP$3</f>
        <v>1.079567632699771E-5</v>
      </c>
      <c r="AN188" s="10">
        <f>+AN186+AM188</f>
        <v>0.9999144037234069</v>
      </c>
      <c r="AP188" s="5">
        <f>SUM(G188:AJ188)</f>
        <v>4.66</v>
      </c>
    </row>
    <row r="189" spans="1:42" x14ac:dyDescent="0.2">
      <c r="A189" s="3" t="s">
        <v>96</v>
      </c>
      <c r="B189" s="3" t="s">
        <v>52</v>
      </c>
      <c r="C189" s="3" t="s">
        <v>17</v>
      </c>
      <c r="D189" s="3" t="s">
        <v>138</v>
      </c>
      <c r="E189" s="38" t="s">
        <v>27</v>
      </c>
      <c r="F189" s="3" t="s">
        <v>9</v>
      </c>
      <c r="G189" s="8"/>
      <c r="H189" s="8"/>
      <c r="I189" s="8"/>
      <c r="J189" s="8"/>
      <c r="K189" s="8"/>
      <c r="L189" s="8">
        <v>-1</v>
      </c>
      <c r="M189" s="8">
        <v>-1</v>
      </c>
      <c r="N189" s="8"/>
      <c r="O189" s="8">
        <v>-1</v>
      </c>
      <c r="P189" s="8"/>
      <c r="Q189" s="8"/>
      <c r="R189" s="8"/>
      <c r="S189" s="8"/>
      <c r="T189" s="8"/>
      <c r="U189" s="8"/>
      <c r="V189" s="8"/>
      <c r="W189" s="8"/>
      <c r="X189" s="8"/>
      <c r="Y189" s="8"/>
      <c r="Z189" s="8"/>
      <c r="AA189" s="8"/>
      <c r="AB189" s="8"/>
      <c r="AC189" s="8"/>
      <c r="AD189" s="8"/>
      <c r="AE189" s="8"/>
      <c r="AF189" s="8"/>
      <c r="AG189" s="8"/>
      <c r="AH189" s="8"/>
      <c r="AI189" s="8"/>
      <c r="AJ189" s="8"/>
      <c r="AK189" s="12">
        <v>92</v>
      </c>
    </row>
    <row r="190" spans="1:42" x14ac:dyDescent="0.2">
      <c r="A190" s="3" t="s">
        <v>96</v>
      </c>
      <c r="B190" s="3" t="s">
        <v>52</v>
      </c>
      <c r="C190" s="3" t="s">
        <v>7</v>
      </c>
      <c r="D190" s="3" t="s">
        <v>59</v>
      </c>
      <c r="E190" s="38" t="s">
        <v>25</v>
      </c>
      <c r="F190" s="3" t="s">
        <v>8</v>
      </c>
      <c r="G190" s="8"/>
      <c r="H190" s="8"/>
      <c r="I190" s="8"/>
      <c r="J190" s="8"/>
      <c r="K190" s="8"/>
      <c r="L190" s="8"/>
      <c r="M190" s="8"/>
      <c r="N190" s="8"/>
      <c r="O190" s="8"/>
      <c r="P190" s="8"/>
      <c r="Q190" s="8"/>
      <c r="R190" s="8"/>
      <c r="S190" s="8"/>
      <c r="T190" s="8"/>
      <c r="U190" s="8"/>
      <c r="V190" s="8"/>
      <c r="W190" s="8"/>
      <c r="X190" s="8"/>
      <c r="Y190" s="8"/>
      <c r="Z190" s="8"/>
      <c r="AA190" s="8"/>
      <c r="AB190" s="8"/>
      <c r="AC190" s="8">
        <v>4.4669999999999996</v>
      </c>
      <c r="AD190" s="8"/>
      <c r="AE190" s="8"/>
      <c r="AF190" s="8"/>
      <c r="AG190" s="8"/>
      <c r="AH190" s="8"/>
      <c r="AI190" s="8"/>
      <c r="AJ190" s="8"/>
      <c r="AK190" s="12">
        <v>93</v>
      </c>
      <c r="AM190" s="9">
        <f>+AP190/$AP$3</f>
        <v>1.0348559260235786E-5</v>
      </c>
      <c r="AN190" s="10">
        <f>+AN188+AM190</f>
        <v>0.99992475228266708</v>
      </c>
      <c r="AP190" s="5">
        <f>SUM(G190:AJ190)</f>
        <v>4.4669999999999996</v>
      </c>
    </row>
    <row r="191" spans="1:42" x14ac:dyDescent="0.2">
      <c r="A191" s="3" t="s">
        <v>96</v>
      </c>
      <c r="B191" s="3" t="s">
        <v>52</v>
      </c>
      <c r="C191" s="3" t="s">
        <v>7</v>
      </c>
      <c r="D191" s="3" t="s">
        <v>59</v>
      </c>
      <c r="E191" s="38" t="s">
        <v>25</v>
      </c>
      <c r="F191" s="3" t="s">
        <v>9</v>
      </c>
      <c r="G191" s="8"/>
      <c r="H191" s="8"/>
      <c r="I191" s="8"/>
      <c r="J191" s="8"/>
      <c r="K191" s="8"/>
      <c r="L191" s="8"/>
      <c r="M191" s="8"/>
      <c r="N191" s="8"/>
      <c r="O191" s="8"/>
      <c r="P191" s="8"/>
      <c r="Q191" s="8"/>
      <c r="R191" s="8"/>
      <c r="S191" s="8"/>
      <c r="T191" s="8"/>
      <c r="U191" s="8"/>
      <c r="V191" s="8"/>
      <c r="W191" s="8"/>
      <c r="X191" s="8"/>
      <c r="Y191" s="8"/>
      <c r="Z191" s="8"/>
      <c r="AA191" s="8"/>
      <c r="AB191" s="8"/>
      <c r="AC191" s="8">
        <v>-1</v>
      </c>
      <c r="AD191" s="8"/>
      <c r="AE191" s="8"/>
      <c r="AF191" s="8"/>
      <c r="AG191" s="8"/>
      <c r="AH191" s="8"/>
      <c r="AI191" s="8"/>
      <c r="AJ191" s="8"/>
      <c r="AK191" s="12">
        <v>93</v>
      </c>
    </row>
    <row r="192" spans="1:42" x14ac:dyDescent="0.2">
      <c r="A192" s="3" t="s">
        <v>96</v>
      </c>
      <c r="B192" s="3" t="s">
        <v>52</v>
      </c>
      <c r="C192" s="3" t="s">
        <v>7</v>
      </c>
      <c r="D192" s="3" t="s">
        <v>137</v>
      </c>
      <c r="E192" s="38" t="s">
        <v>34</v>
      </c>
      <c r="F192" s="3" t="s">
        <v>8</v>
      </c>
      <c r="G192" s="8"/>
      <c r="H192" s="8"/>
      <c r="I192" s="8"/>
      <c r="J192" s="8"/>
      <c r="K192" s="8"/>
      <c r="L192" s="8"/>
      <c r="M192" s="8"/>
      <c r="N192" s="8"/>
      <c r="O192" s="8"/>
      <c r="P192" s="8"/>
      <c r="Q192" s="8"/>
      <c r="R192" s="8"/>
      <c r="S192" s="8"/>
      <c r="T192" s="8"/>
      <c r="U192" s="8"/>
      <c r="V192" s="8"/>
      <c r="W192" s="8"/>
      <c r="X192" s="8">
        <v>4.375</v>
      </c>
      <c r="Y192" s="8"/>
      <c r="Z192" s="8"/>
      <c r="AA192" s="8"/>
      <c r="AB192" s="8"/>
      <c r="AC192" s="8"/>
      <c r="AD192" s="8"/>
      <c r="AE192" s="8"/>
      <c r="AF192" s="8"/>
      <c r="AG192" s="8"/>
      <c r="AH192" s="8"/>
      <c r="AI192" s="8">
        <v>8.9999999999999993E-3</v>
      </c>
      <c r="AJ192" s="8"/>
      <c r="AK192" s="12">
        <v>94</v>
      </c>
      <c r="AM192" s="9">
        <f>+AP192/$AP$3</f>
        <v>1.0156275754840764E-5</v>
      </c>
      <c r="AN192" s="10">
        <f>+AN190+AM192</f>
        <v>0.99993490855842193</v>
      </c>
      <c r="AP192" s="5">
        <f>SUM(G192:AJ192)</f>
        <v>4.3840000000000003</v>
      </c>
    </row>
    <row r="193" spans="1:42" x14ac:dyDescent="0.2">
      <c r="A193" s="3" t="s">
        <v>96</v>
      </c>
      <c r="B193" s="3" t="s">
        <v>52</v>
      </c>
      <c r="C193" s="3" t="s">
        <v>7</v>
      </c>
      <c r="D193" s="3" t="s">
        <v>137</v>
      </c>
      <c r="E193" s="38" t="s">
        <v>34</v>
      </c>
      <c r="F193" s="3" t="s">
        <v>9</v>
      </c>
      <c r="G193" s="8"/>
      <c r="H193" s="8"/>
      <c r="I193" s="8"/>
      <c r="J193" s="8"/>
      <c r="K193" s="8"/>
      <c r="L193" s="8"/>
      <c r="M193" s="8"/>
      <c r="N193" s="8"/>
      <c r="O193" s="8"/>
      <c r="P193" s="8"/>
      <c r="Q193" s="8"/>
      <c r="R193" s="8"/>
      <c r="S193" s="8"/>
      <c r="T193" s="8"/>
      <c r="U193" s="8"/>
      <c r="V193" s="8"/>
      <c r="W193" s="8"/>
      <c r="X193" s="8">
        <v>-1</v>
      </c>
      <c r="Y193" s="8"/>
      <c r="Z193" s="8"/>
      <c r="AA193" s="8"/>
      <c r="AB193" s="8"/>
      <c r="AC193" s="8"/>
      <c r="AD193" s="8"/>
      <c r="AE193" s="8"/>
      <c r="AF193" s="8"/>
      <c r="AG193" s="8"/>
      <c r="AH193" s="8"/>
      <c r="AI193" s="8" t="s">
        <v>14</v>
      </c>
      <c r="AJ193" s="8"/>
      <c r="AK193" s="12">
        <v>94</v>
      </c>
    </row>
    <row r="194" spans="1:42" x14ac:dyDescent="0.2">
      <c r="A194" s="3" t="s">
        <v>96</v>
      </c>
      <c r="B194" s="3" t="s">
        <v>52</v>
      </c>
      <c r="C194" s="3" t="s">
        <v>7</v>
      </c>
      <c r="D194" s="3" t="s">
        <v>146</v>
      </c>
      <c r="E194" s="38" t="s">
        <v>31</v>
      </c>
      <c r="F194" s="3" t="s">
        <v>8</v>
      </c>
      <c r="G194" s="8"/>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v>1.165</v>
      </c>
      <c r="AG194" s="8">
        <v>1.8320000000000001</v>
      </c>
      <c r="AH194" s="8">
        <v>4.9000000000000002E-2</v>
      </c>
      <c r="AI194" s="8">
        <v>8.0000000000000002E-3</v>
      </c>
      <c r="AJ194" s="8">
        <v>0.97299999999999998</v>
      </c>
      <c r="AK194" s="12">
        <v>95</v>
      </c>
      <c r="AM194" s="9">
        <f>+AP194/$AP$3</f>
        <v>9.3292250147681927E-6</v>
      </c>
      <c r="AN194" s="10">
        <f>+AN192+AM194</f>
        <v>0.99994423778343666</v>
      </c>
      <c r="AP194" s="5">
        <f>SUM(G194:AJ194)</f>
        <v>4.0270000000000001</v>
      </c>
    </row>
    <row r="195" spans="1:42" x14ac:dyDescent="0.2">
      <c r="A195" s="3" t="s">
        <v>96</v>
      </c>
      <c r="B195" s="3" t="s">
        <v>52</v>
      </c>
      <c r="C195" s="3" t="s">
        <v>7</v>
      </c>
      <c r="D195" s="3" t="s">
        <v>146</v>
      </c>
      <c r="E195" s="38" t="s">
        <v>31</v>
      </c>
      <c r="F195" s="3" t="s">
        <v>9</v>
      </c>
      <c r="G195" s="8"/>
      <c r="H195" s="8"/>
      <c r="I195" s="8"/>
      <c r="J195" s="8"/>
      <c r="K195" s="8"/>
      <c r="L195" s="8"/>
      <c r="M195" s="8"/>
      <c r="N195" s="8"/>
      <c r="O195" s="8"/>
      <c r="P195" s="8"/>
      <c r="Q195" s="8"/>
      <c r="R195" s="8"/>
      <c r="S195" s="8"/>
      <c r="T195" s="8"/>
      <c r="U195" s="8"/>
      <c r="V195" s="8"/>
      <c r="W195" s="8"/>
      <c r="X195" s="8"/>
      <c r="Y195" s="8"/>
      <c r="Z195" s="8"/>
      <c r="AA195" s="8"/>
      <c r="AB195" s="8"/>
      <c r="AC195" s="8"/>
      <c r="AD195" s="8"/>
      <c r="AE195" s="8"/>
      <c r="AF195" s="8" t="s">
        <v>13</v>
      </c>
      <c r="AG195" s="8" t="s">
        <v>13</v>
      </c>
      <c r="AH195" s="8" t="s">
        <v>13</v>
      </c>
      <c r="AI195" s="8" t="s">
        <v>13</v>
      </c>
      <c r="AJ195" s="8" t="s">
        <v>13</v>
      </c>
      <c r="AK195" s="12">
        <v>95</v>
      </c>
    </row>
    <row r="196" spans="1:42" x14ac:dyDescent="0.2">
      <c r="A196" s="3" t="s">
        <v>96</v>
      </c>
      <c r="B196" s="3" t="s">
        <v>52</v>
      </c>
      <c r="C196" s="3" t="s">
        <v>7</v>
      </c>
      <c r="D196" s="3" t="s">
        <v>137</v>
      </c>
      <c r="E196" s="38" t="s">
        <v>33</v>
      </c>
      <c r="F196" s="3" t="s">
        <v>8</v>
      </c>
      <c r="G196" s="8"/>
      <c r="H196" s="8"/>
      <c r="I196" s="8"/>
      <c r="J196" s="8"/>
      <c r="K196" s="8"/>
      <c r="L196" s="8"/>
      <c r="M196" s="8"/>
      <c r="N196" s="8"/>
      <c r="O196" s="8"/>
      <c r="P196" s="8"/>
      <c r="Q196" s="8"/>
      <c r="R196" s="8"/>
      <c r="S196" s="8"/>
      <c r="T196" s="8"/>
      <c r="U196" s="8"/>
      <c r="V196" s="8"/>
      <c r="W196" s="8"/>
      <c r="X196" s="8">
        <v>4.1000000000000002E-2</v>
      </c>
      <c r="Y196" s="8"/>
      <c r="Z196" s="8">
        <v>1.4999999999999999E-2</v>
      </c>
      <c r="AA196" s="8">
        <v>4.8000000000000001E-2</v>
      </c>
      <c r="AB196" s="8"/>
      <c r="AC196" s="8"/>
      <c r="AD196" s="8">
        <v>0.19700000000000001</v>
      </c>
      <c r="AE196" s="8">
        <v>2.7029999999999998</v>
      </c>
      <c r="AF196" s="8">
        <v>4.7E-2</v>
      </c>
      <c r="AG196" s="8"/>
      <c r="AH196" s="8"/>
      <c r="AI196" s="8">
        <v>6.4000000000000001E-2</v>
      </c>
      <c r="AJ196" s="8">
        <v>2.5999999999999999E-2</v>
      </c>
      <c r="AK196" s="12">
        <v>96</v>
      </c>
      <c r="AM196" s="9">
        <f>+AP196/$AP$3</f>
        <v>7.2766565113948076E-6</v>
      </c>
      <c r="AN196" s="10">
        <f>+AN194+AM196</f>
        <v>0.99995151443994801</v>
      </c>
      <c r="AP196" s="5">
        <f>SUM(G196:AJ196)</f>
        <v>3.141</v>
      </c>
    </row>
    <row r="197" spans="1:42" x14ac:dyDescent="0.2">
      <c r="A197" s="3" t="s">
        <v>96</v>
      </c>
      <c r="B197" s="3" t="s">
        <v>52</v>
      </c>
      <c r="C197" s="3" t="s">
        <v>7</v>
      </c>
      <c r="D197" s="3" t="s">
        <v>137</v>
      </c>
      <c r="E197" s="38" t="s">
        <v>33</v>
      </c>
      <c r="F197" s="3" t="s">
        <v>9</v>
      </c>
      <c r="G197" s="8"/>
      <c r="H197" s="8"/>
      <c r="I197" s="8"/>
      <c r="J197" s="8"/>
      <c r="K197" s="8"/>
      <c r="L197" s="8"/>
      <c r="M197" s="8"/>
      <c r="N197" s="8"/>
      <c r="O197" s="8"/>
      <c r="P197" s="8"/>
      <c r="Q197" s="8"/>
      <c r="R197" s="8"/>
      <c r="S197" s="8"/>
      <c r="T197" s="8"/>
      <c r="U197" s="8"/>
      <c r="V197" s="8"/>
      <c r="W197" s="8"/>
      <c r="X197" s="8">
        <v>-1</v>
      </c>
      <c r="Y197" s="8"/>
      <c r="Z197" s="8">
        <v>-1</v>
      </c>
      <c r="AA197" s="8">
        <v>-1</v>
      </c>
      <c r="AB197" s="8"/>
      <c r="AC197" s="8"/>
      <c r="AD197" s="8">
        <v>-1</v>
      </c>
      <c r="AE197" s="8" t="s">
        <v>13</v>
      </c>
      <c r="AF197" s="8">
        <v>-1</v>
      </c>
      <c r="AG197" s="8"/>
      <c r="AH197" s="8"/>
      <c r="AI197" s="8" t="s">
        <v>13</v>
      </c>
      <c r="AJ197" s="8" t="s">
        <v>13</v>
      </c>
      <c r="AK197" s="12">
        <v>96</v>
      </c>
    </row>
    <row r="198" spans="1:42" x14ac:dyDescent="0.2">
      <c r="A198" s="3" t="s">
        <v>96</v>
      </c>
      <c r="B198" s="3" t="s">
        <v>52</v>
      </c>
      <c r="C198" s="3" t="s">
        <v>7</v>
      </c>
      <c r="D198" s="3" t="s">
        <v>136</v>
      </c>
      <c r="E198" s="38" t="s">
        <v>63</v>
      </c>
      <c r="F198" s="3" t="s">
        <v>8</v>
      </c>
      <c r="G198" s="8">
        <v>0.498</v>
      </c>
      <c r="H198" s="8"/>
      <c r="I198" s="8"/>
      <c r="J198" s="8">
        <v>2</v>
      </c>
      <c r="K198" s="8">
        <v>0.13</v>
      </c>
      <c r="L198" s="8"/>
      <c r="M198" s="8"/>
      <c r="N198" s="8">
        <v>0.15</v>
      </c>
      <c r="O198" s="8"/>
      <c r="P198" s="8"/>
      <c r="Q198" s="8"/>
      <c r="R198" s="8"/>
      <c r="S198" s="8"/>
      <c r="T198" s="8"/>
      <c r="U198" s="8"/>
      <c r="V198" s="8"/>
      <c r="W198" s="8"/>
      <c r="X198" s="8"/>
      <c r="Y198" s="8"/>
      <c r="Z198" s="8"/>
      <c r="AA198" s="8"/>
      <c r="AB198" s="8"/>
      <c r="AC198" s="8"/>
      <c r="AD198" s="8"/>
      <c r="AE198" s="8"/>
      <c r="AF198" s="8"/>
      <c r="AG198" s="8"/>
      <c r="AH198" s="8"/>
      <c r="AI198" s="8"/>
      <c r="AJ198" s="8"/>
      <c r="AK198" s="12">
        <v>97</v>
      </c>
      <c r="AM198" s="9">
        <f>+AP198/$AP$3</f>
        <v>6.4357057588840423E-6</v>
      </c>
      <c r="AN198" s="10">
        <f>+AN196+AM198</f>
        <v>0.99995795014570688</v>
      </c>
      <c r="AP198" s="5">
        <f>SUM(G198:AJ198)</f>
        <v>2.778</v>
      </c>
    </row>
    <row r="199" spans="1:42" x14ac:dyDescent="0.2">
      <c r="A199" s="3" t="s">
        <v>96</v>
      </c>
      <c r="B199" s="3" t="s">
        <v>52</v>
      </c>
      <c r="C199" s="3" t="s">
        <v>7</v>
      </c>
      <c r="D199" s="3" t="s">
        <v>136</v>
      </c>
      <c r="E199" s="38" t="s">
        <v>63</v>
      </c>
      <c r="F199" s="3" t="s">
        <v>9</v>
      </c>
      <c r="G199" s="8">
        <v>-1</v>
      </c>
      <c r="H199" s="8"/>
      <c r="I199" s="8"/>
      <c r="J199" s="8">
        <v>-1</v>
      </c>
      <c r="K199" s="8">
        <v>-1</v>
      </c>
      <c r="L199" s="8"/>
      <c r="M199" s="8"/>
      <c r="N199" s="8">
        <v>-1</v>
      </c>
      <c r="O199" s="8"/>
      <c r="P199" s="8"/>
      <c r="Q199" s="8"/>
      <c r="R199" s="8"/>
      <c r="S199" s="8"/>
      <c r="T199" s="8"/>
      <c r="U199" s="8"/>
      <c r="V199" s="8"/>
      <c r="W199" s="8"/>
      <c r="X199" s="8"/>
      <c r="Y199" s="8"/>
      <c r="Z199" s="8"/>
      <c r="AA199" s="8"/>
      <c r="AB199" s="8"/>
      <c r="AC199" s="8"/>
      <c r="AD199" s="8"/>
      <c r="AE199" s="8"/>
      <c r="AF199" s="8"/>
      <c r="AG199" s="8"/>
      <c r="AH199" s="8"/>
      <c r="AI199" s="8"/>
      <c r="AJ199" s="8"/>
      <c r="AK199" s="12">
        <v>97</v>
      </c>
    </row>
    <row r="200" spans="1:42" x14ac:dyDescent="0.2">
      <c r="A200" s="3" t="s">
        <v>96</v>
      </c>
      <c r="B200" s="3" t="s">
        <v>52</v>
      </c>
      <c r="C200" s="3" t="s">
        <v>17</v>
      </c>
      <c r="D200" s="3" t="s">
        <v>26</v>
      </c>
      <c r="E200" s="38" t="s">
        <v>22</v>
      </c>
      <c r="F200" s="3" t="s">
        <v>8</v>
      </c>
      <c r="G200" s="8"/>
      <c r="H200" s="8"/>
      <c r="I200" s="8"/>
      <c r="J200" s="8"/>
      <c r="K200" s="8"/>
      <c r="L200" s="8"/>
      <c r="M200" s="8"/>
      <c r="N200" s="8"/>
      <c r="O200" s="8"/>
      <c r="P200" s="8"/>
      <c r="Q200" s="8"/>
      <c r="R200" s="8"/>
      <c r="S200" s="8"/>
      <c r="T200" s="8">
        <v>0.41699999999999998</v>
      </c>
      <c r="U200" s="8">
        <v>0.01</v>
      </c>
      <c r="V200" s="8"/>
      <c r="W200" s="8"/>
      <c r="X200" s="8"/>
      <c r="Y200" s="8"/>
      <c r="Z200" s="8"/>
      <c r="AA200" s="8"/>
      <c r="AB200" s="8">
        <v>0.80800000000000005</v>
      </c>
      <c r="AC200" s="8">
        <v>0.158</v>
      </c>
      <c r="AD200" s="8">
        <v>0.58699999999999997</v>
      </c>
      <c r="AE200" s="8">
        <v>0.42899999999999999</v>
      </c>
      <c r="AF200" s="8">
        <v>3.9E-2</v>
      </c>
      <c r="AG200" s="8">
        <v>0.215</v>
      </c>
      <c r="AH200" s="8">
        <v>4.4999999999999998E-2</v>
      </c>
      <c r="AI200" s="8"/>
      <c r="AJ200" s="8"/>
      <c r="AK200" s="12">
        <v>98</v>
      </c>
      <c r="AM200" s="9">
        <f>+AP200/$AP$3</f>
        <v>6.2735389471051059E-6</v>
      </c>
      <c r="AN200" s="10">
        <f>+AN198+AM200</f>
        <v>0.99996422368465399</v>
      </c>
      <c r="AP200" s="5">
        <f>SUM(G200:AJ200)</f>
        <v>2.7079999999999997</v>
      </c>
    </row>
    <row r="201" spans="1:42" x14ac:dyDescent="0.2">
      <c r="A201" s="3" t="s">
        <v>96</v>
      </c>
      <c r="B201" s="3" t="s">
        <v>52</v>
      </c>
      <c r="C201" s="3" t="s">
        <v>17</v>
      </c>
      <c r="D201" s="3" t="s">
        <v>26</v>
      </c>
      <c r="E201" s="38" t="s">
        <v>22</v>
      </c>
      <c r="F201" s="3" t="s">
        <v>9</v>
      </c>
      <c r="G201" s="8"/>
      <c r="H201" s="8"/>
      <c r="I201" s="8"/>
      <c r="J201" s="8"/>
      <c r="K201" s="8"/>
      <c r="L201" s="8"/>
      <c r="M201" s="8"/>
      <c r="N201" s="8"/>
      <c r="O201" s="8"/>
      <c r="P201" s="8"/>
      <c r="Q201" s="8"/>
      <c r="R201" s="8"/>
      <c r="S201" s="8"/>
      <c r="T201" s="8" t="s">
        <v>13</v>
      </c>
      <c r="U201" s="8" t="s">
        <v>13</v>
      </c>
      <c r="V201" s="8"/>
      <c r="W201" s="8"/>
      <c r="X201" s="8"/>
      <c r="Y201" s="8"/>
      <c r="Z201" s="8"/>
      <c r="AA201" s="8"/>
      <c r="AB201" s="8">
        <v>-1</v>
      </c>
      <c r="AC201" s="8">
        <v>-1</v>
      </c>
      <c r="AD201" s="8">
        <v>-1</v>
      </c>
      <c r="AE201" s="8" t="s">
        <v>13</v>
      </c>
      <c r="AF201" s="8" t="s">
        <v>13</v>
      </c>
      <c r="AG201" s="8" t="s">
        <v>13</v>
      </c>
      <c r="AH201" s="8" t="s">
        <v>13</v>
      </c>
      <c r="AI201" s="8"/>
      <c r="AJ201" s="8"/>
      <c r="AK201" s="12">
        <v>98</v>
      </c>
    </row>
    <row r="202" spans="1:42" x14ac:dyDescent="0.2">
      <c r="A202" s="3" t="s">
        <v>96</v>
      </c>
      <c r="B202" s="3" t="s">
        <v>52</v>
      </c>
      <c r="C202" s="3" t="s">
        <v>17</v>
      </c>
      <c r="D202" s="3" t="s">
        <v>26</v>
      </c>
      <c r="E202" s="38" t="s">
        <v>27</v>
      </c>
      <c r="F202" s="3" t="s">
        <v>8</v>
      </c>
      <c r="G202" s="8"/>
      <c r="H202" s="8"/>
      <c r="I202" s="8"/>
      <c r="J202" s="8"/>
      <c r="K202" s="8"/>
      <c r="L202" s="8"/>
      <c r="M202" s="8"/>
      <c r="N202" s="8"/>
      <c r="O202" s="8"/>
      <c r="P202" s="8"/>
      <c r="Q202" s="8"/>
      <c r="R202" s="8"/>
      <c r="S202" s="8"/>
      <c r="T202" s="8"/>
      <c r="U202" s="8"/>
      <c r="V202" s="8"/>
      <c r="W202" s="8"/>
      <c r="X202" s="8"/>
      <c r="Y202" s="8"/>
      <c r="Z202" s="8"/>
      <c r="AA202" s="8"/>
      <c r="AB202" s="8">
        <v>5.8999999999999997E-2</v>
      </c>
      <c r="AC202" s="8">
        <v>0.16200000000000001</v>
      </c>
      <c r="AD202" s="8">
        <v>0.35799999999999998</v>
      </c>
      <c r="AE202" s="8">
        <v>0.89600000000000002</v>
      </c>
      <c r="AF202" s="8">
        <v>0.41299999999999998</v>
      </c>
      <c r="AG202" s="8">
        <v>0.41299999999999998</v>
      </c>
      <c r="AH202" s="8"/>
      <c r="AI202" s="8"/>
      <c r="AJ202" s="8"/>
      <c r="AK202" s="12">
        <v>99</v>
      </c>
      <c r="AM202" s="9">
        <f>+AP202/$AP$3</f>
        <v>5.3306547700475817E-6</v>
      </c>
      <c r="AN202" s="10">
        <f>+AN200+AM202</f>
        <v>0.99996955433942403</v>
      </c>
      <c r="AP202" s="5">
        <f>SUM(G202:AJ202)</f>
        <v>2.3010000000000002</v>
      </c>
    </row>
    <row r="203" spans="1:42" x14ac:dyDescent="0.2">
      <c r="A203" s="3" t="s">
        <v>96</v>
      </c>
      <c r="B203" s="3" t="s">
        <v>52</v>
      </c>
      <c r="C203" s="3" t="s">
        <v>17</v>
      </c>
      <c r="D203" s="3" t="s">
        <v>26</v>
      </c>
      <c r="E203" s="38" t="s">
        <v>27</v>
      </c>
      <c r="F203" s="3" t="s">
        <v>9</v>
      </c>
      <c r="G203" s="8"/>
      <c r="H203" s="8"/>
      <c r="I203" s="8"/>
      <c r="J203" s="8"/>
      <c r="K203" s="8"/>
      <c r="L203" s="8"/>
      <c r="M203" s="8"/>
      <c r="N203" s="8"/>
      <c r="O203" s="8"/>
      <c r="P203" s="8"/>
      <c r="Q203" s="8"/>
      <c r="R203" s="8"/>
      <c r="S203" s="8"/>
      <c r="T203" s="8"/>
      <c r="U203" s="8"/>
      <c r="V203" s="8"/>
      <c r="W203" s="8"/>
      <c r="X203" s="8"/>
      <c r="Y203" s="8"/>
      <c r="Z203" s="8"/>
      <c r="AA203" s="8"/>
      <c r="AB203" s="8">
        <v>-1</v>
      </c>
      <c r="AC203" s="8">
        <v>-1</v>
      </c>
      <c r="AD203" s="8">
        <v>-1</v>
      </c>
      <c r="AE203" s="8" t="s">
        <v>13</v>
      </c>
      <c r="AF203" s="8" t="s">
        <v>13</v>
      </c>
      <c r="AG203" s="8" t="s">
        <v>13</v>
      </c>
      <c r="AH203" s="8"/>
      <c r="AI203" s="8"/>
      <c r="AJ203" s="8"/>
      <c r="AK203" s="12">
        <v>99</v>
      </c>
    </row>
    <row r="204" spans="1:42" x14ac:dyDescent="0.2">
      <c r="A204" s="3" t="s">
        <v>96</v>
      </c>
      <c r="B204" s="3" t="s">
        <v>52</v>
      </c>
      <c r="C204" s="3" t="s">
        <v>17</v>
      </c>
      <c r="D204" s="3" t="s">
        <v>138</v>
      </c>
      <c r="E204" s="38" t="s">
        <v>21</v>
      </c>
      <c r="F204" s="3" t="s">
        <v>8</v>
      </c>
      <c r="G204" s="8"/>
      <c r="H204" s="8"/>
      <c r="I204" s="8"/>
      <c r="J204" s="8"/>
      <c r="K204" s="8">
        <v>2</v>
      </c>
      <c r="L204" s="8"/>
      <c r="M204" s="8"/>
      <c r="N204" s="8"/>
      <c r="O204" s="8"/>
      <c r="P204" s="8"/>
      <c r="Q204" s="8"/>
      <c r="R204" s="8"/>
      <c r="S204" s="8"/>
      <c r="T204" s="8"/>
      <c r="U204" s="8"/>
      <c r="V204" s="8"/>
      <c r="W204" s="8"/>
      <c r="X204" s="8"/>
      <c r="Y204" s="8"/>
      <c r="Z204" s="8"/>
      <c r="AA204" s="8"/>
      <c r="AB204" s="8"/>
      <c r="AC204" s="8"/>
      <c r="AD204" s="8"/>
      <c r="AE204" s="8"/>
      <c r="AF204" s="8"/>
      <c r="AG204" s="8"/>
      <c r="AH204" s="8"/>
      <c r="AI204" s="8"/>
      <c r="AJ204" s="8"/>
      <c r="AK204" s="12">
        <v>100</v>
      </c>
      <c r="AM204" s="9">
        <f>+AP204/$AP$3</f>
        <v>4.6333374793981583E-6</v>
      </c>
      <c r="AN204" s="10">
        <f>+AN202+AM204</f>
        <v>0.99997418767690338</v>
      </c>
      <c r="AP204" s="5">
        <f>SUM(G204:AJ204)</f>
        <v>2</v>
      </c>
    </row>
    <row r="205" spans="1:42" x14ac:dyDescent="0.2">
      <c r="A205" s="3" t="s">
        <v>96</v>
      </c>
      <c r="B205" s="3" t="s">
        <v>52</v>
      </c>
      <c r="C205" s="3" t="s">
        <v>17</v>
      </c>
      <c r="D205" s="3" t="s">
        <v>138</v>
      </c>
      <c r="E205" s="38" t="s">
        <v>21</v>
      </c>
      <c r="F205" s="3" t="s">
        <v>9</v>
      </c>
      <c r="G205" s="8"/>
      <c r="H205" s="8"/>
      <c r="I205" s="8"/>
      <c r="J205" s="8"/>
      <c r="K205" s="8">
        <v>-1</v>
      </c>
      <c r="L205" s="8"/>
      <c r="M205" s="8"/>
      <c r="N205" s="8"/>
      <c r="O205" s="8"/>
      <c r="P205" s="8"/>
      <c r="Q205" s="8"/>
      <c r="R205" s="8"/>
      <c r="S205" s="8"/>
      <c r="T205" s="8"/>
      <c r="U205" s="8"/>
      <c r="V205" s="8"/>
      <c r="W205" s="8"/>
      <c r="X205" s="8"/>
      <c r="Y205" s="8"/>
      <c r="Z205" s="8"/>
      <c r="AA205" s="8"/>
      <c r="AB205" s="8"/>
      <c r="AC205" s="8"/>
      <c r="AD205" s="8"/>
      <c r="AE205" s="8"/>
      <c r="AF205" s="8"/>
      <c r="AG205" s="8"/>
      <c r="AH205" s="8"/>
      <c r="AI205" s="8"/>
      <c r="AJ205" s="8"/>
      <c r="AK205" s="12">
        <v>100</v>
      </c>
    </row>
    <row r="206" spans="1:42" x14ac:dyDescent="0.2">
      <c r="A206" s="3" t="s">
        <v>96</v>
      </c>
      <c r="B206" s="3" t="s">
        <v>52</v>
      </c>
      <c r="C206" s="3" t="s">
        <v>7</v>
      </c>
      <c r="D206" s="3" t="s">
        <v>20</v>
      </c>
      <c r="E206" s="38" t="s">
        <v>25</v>
      </c>
      <c r="F206" s="3" t="s">
        <v>8</v>
      </c>
      <c r="G206" s="8"/>
      <c r="H206" s="8"/>
      <c r="I206" s="8"/>
      <c r="J206" s="8"/>
      <c r="K206" s="8"/>
      <c r="L206" s="8"/>
      <c r="M206" s="8"/>
      <c r="N206" s="8"/>
      <c r="O206" s="8"/>
      <c r="P206" s="8"/>
      <c r="Q206" s="8"/>
      <c r="R206" s="8"/>
      <c r="S206" s="8"/>
      <c r="T206" s="8"/>
      <c r="U206" s="8"/>
      <c r="V206" s="8"/>
      <c r="W206" s="8"/>
      <c r="X206" s="8"/>
      <c r="Y206" s="8"/>
      <c r="Z206" s="8"/>
      <c r="AA206" s="8"/>
      <c r="AB206" s="8"/>
      <c r="AC206" s="8">
        <v>0.84299999999999997</v>
      </c>
      <c r="AD206" s="8">
        <v>1.1479999999999999</v>
      </c>
      <c r="AE206" s="8"/>
      <c r="AF206" s="8"/>
      <c r="AG206" s="8"/>
      <c r="AH206" s="8"/>
      <c r="AI206" s="8"/>
      <c r="AJ206" s="8"/>
      <c r="AK206" s="12">
        <v>101</v>
      </c>
      <c r="AM206" s="9">
        <f>+AP206/$AP$3</f>
        <v>4.6124874607408668E-6</v>
      </c>
      <c r="AN206" s="10">
        <f>+AN204+AM206</f>
        <v>0.99997880016436413</v>
      </c>
      <c r="AP206" s="5">
        <f>SUM(G206:AJ206)</f>
        <v>1.9909999999999999</v>
      </c>
    </row>
    <row r="207" spans="1:42" x14ac:dyDescent="0.2">
      <c r="A207" s="3" t="s">
        <v>96</v>
      </c>
      <c r="B207" s="3" t="s">
        <v>52</v>
      </c>
      <c r="C207" s="3" t="s">
        <v>7</v>
      </c>
      <c r="D207" s="3" t="s">
        <v>20</v>
      </c>
      <c r="E207" s="38" t="s">
        <v>25</v>
      </c>
      <c r="F207" s="3" t="s">
        <v>9</v>
      </c>
      <c r="G207" s="8"/>
      <c r="H207" s="8"/>
      <c r="I207" s="8"/>
      <c r="J207" s="8"/>
      <c r="K207" s="8"/>
      <c r="L207" s="8"/>
      <c r="M207" s="8"/>
      <c r="N207" s="8"/>
      <c r="O207" s="8"/>
      <c r="P207" s="8"/>
      <c r="Q207" s="8"/>
      <c r="R207" s="8"/>
      <c r="S207" s="8"/>
      <c r="T207" s="8"/>
      <c r="U207" s="8"/>
      <c r="V207" s="8"/>
      <c r="W207" s="8"/>
      <c r="X207" s="8"/>
      <c r="Y207" s="8"/>
      <c r="Z207" s="8"/>
      <c r="AA207" s="8"/>
      <c r="AB207" s="8"/>
      <c r="AC207" s="8">
        <v>-1</v>
      </c>
      <c r="AD207" s="8">
        <v>-1</v>
      </c>
      <c r="AE207" s="8"/>
      <c r="AF207" s="8"/>
      <c r="AG207" s="8"/>
      <c r="AH207" s="8"/>
      <c r="AI207" s="8"/>
      <c r="AJ207" s="8"/>
      <c r="AK207" s="12">
        <v>101</v>
      </c>
    </row>
    <row r="208" spans="1:42" x14ac:dyDescent="0.2">
      <c r="A208" s="3" t="s">
        <v>96</v>
      </c>
      <c r="B208" s="3" t="s">
        <v>52</v>
      </c>
      <c r="C208" s="3" t="s">
        <v>7</v>
      </c>
      <c r="D208" s="3" t="s">
        <v>140</v>
      </c>
      <c r="E208" s="38" t="s">
        <v>16</v>
      </c>
      <c r="F208" s="3" t="s">
        <v>8</v>
      </c>
      <c r="G208" s="8"/>
      <c r="H208" s="8"/>
      <c r="I208" s="8"/>
      <c r="J208" s="8"/>
      <c r="K208" s="8"/>
      <c r="L208" s="8"/>
      <c r="M208" s="8"/>
      <c r="N208" s="8"/>
      <c r="O208" s="8"/>
      <c r="P208" s="8"/>
      <c r="Q208" s="8">
        <v>1.94</v>
      </c>
      <c r="R208" s="8"/>
      <c r="S208" s="8"/>
      <c r="T208" s="8"/>
      <c r="U208" s="8"/>
      <c r="V208" s="8"/>
      <c r="W208" s="8"/>
      <c r="X208" s="8"/>
      <c r="Y208" s="8"/>
      <c r="Z208" s="8"/>
      <c r="AA208" s="8"/>
      <c r="AB208" s="8"/>
      <c r="AC208" s="8"/>
      <c r="AD208" s="8"/>
      <c r="AE208" s="8"/>
      <c r="AF208" s="8"/>
      <c r="AG208" s="8"/>
      <c r="AH208" s="8"/>
      <c r="AI208" s="8"/>
      <c r="AJ208" s="8"/>
      <c r="AK208" s="12">
        <v>102</v>
      </c>
      <c r="AM208" s="9">
        <f>+AP208/$AP$3</f>
        <v>4.4943373550162135E-6</v>
      </c>
      <c r="AN208" s="10">
        <f>+AN206+AM208</f>
        <v>0.99998329450171919</v>
      </c>
      <c r="AP208" s="5">
        <f>SUM(G208:AJ208)</f>
        <v>1.94</v>
      </c>
    </row>
    <row r="209" spans="1:42" x14ac:dyDescent="0.2">
      <c r="A209" s="3" t="s">
        <v>96</v>
      </c>
      <c r="B209" s="3" t="s">
        <v>52</v>
      </c>
      <c r="C209" s="3" t="s">
        <v>7</v>
      </c>
      <c r="D209" s="3" t="s">
        <v>140</v>
      </c>
      <c r="E209" s="38" t="s">
        <v>16</v>
      </c>
      <c r="F209" s="3" t="s">
        <v>9</v>
      </c>
      <c r="G209" s="8"/>
      <c r="H209" s="8"/>
      <c r="I209" s="8"/>
      <c r="J209" s="8"/>
      <c r="K209" s="8"/>
      <c r="L209" s="8"/>
      <c r="M209" s="8"/>
      <c r="N209" s="8"/>
      <c r="O209" s="8"/>
      <c r="P209" s="8" t="s">
        <v>12</v>
      </c>
      <c r="Q209" s="8" t="s">
        <v>13</v>
      </c>
      <c r="R209" s="8"/>
      <c r="S209" s="8"/>
      <c r="T209" s="8"/>
      <c r="U209" s="8"/>
      <c r="V209" s="8"/>
      <c r="W209" s="8"/>
      <c r="X209" s="8"/>
      <c r="Y209" s="8"/>
      <c r="Z209" s="8"/>
      <c r="AA209" s="8"/>
      <c r="AB209" s="8"/>
      <c r="AC209" s="8"/>
      <c r="AD209" s="8"/>
      <c r="AE209" s="8"/>
      <c r="AF209" s="8"/>
      <c r="AG209" s="8"/>
      <c r="AH209" s="8"/>
      <c r="AI209" s="8"/>
      <c r="AJ209" s="8"/>
      <c r="AK209" s="12">
        <v>102</v>
      </c>
    </row>
    <row r="210" spans="1:42" x14ac:dyDescent="0.2">
      <c r="A210" s="3" t="s">
        <v>96</v>
      </c>
      <c r="B210" s="3" t="s">
        <v>52</v>
      </c>
      <c r="C210" s="3" t="s">
        <v>7</v>
      </c>
      <c r="D210" s="3" t="s">
        <v>140</v>
      </c>
      <c r="E210" s="38" t="s">
        <v>21</v>
      </c>
      <c r="F210" s="3" t="s">
        <v>8</v>
      </c>
      <c r="G210" s="8">
        <v>1</v>
      </c>
      <c r="H210" s="8"/>
      <c r="I210" s="8"/>
      <c r="J210" s="8"/>
      <c r="K210" s="8"/>
      <c r="L210" s="8"/>
      <c r="M210" s="8"/>
      <c r="N210" s="8"/>
      <c r="O210" s="8"/>
      <c r="P210" s="8"/>
      <c r="Q210" s="8"/>
      <c r="R210" s="8"/>
      <c r="S210" s="8"/>
      <c r="T210" s="8"/>
      <c r="U210" s="8"/>
      <c r="V210" s="8"/>
      <c r="W210" s="8"/>
      <c r="X210" s="8"/>
      <c r="Y210" s="8"/>
      <c r="Z210" s="8"/>
      <c r="AA210" s="8"/>
      <c r="AB210" s="8"/>
      <c r="AC210" s="8"/>
      <c r="AD210" s="8"/>
      <c r="AE210" s="8"/>
      <c r="AF210" s="8"/>
      <c r="AG210" s="8"/>
      <c r="AH210" s="8"/>
      <c r="AI210" s="8"/>
      <c r="AJ210" s="8"/>
      <c r="AK210" s="12">
        <v>103</v>
      </c>
      <c r="AM210" s="9">
        <f>+AP210/$AP$3</f>
        <v>2.3166687396990791E-6</v>
      </c>
      <c r="AN210" s="10">
        <f>+AN208+AM210</f>
        <v>0.99998561117045892</v>
      </c>
      <c r="AP210" s="5">
        <f>SUM(G210:AJ210)</f>
        <v>1</v>
      </c>
    </row>
    <row r="211" spans="1:42" x14ac:dyDescent="0.2">
      <c r="A211" s="3" t="s">
        <v>96</v>
      </c>
      <c r="B211" s="3" t="s">
        <v>52</v>
      </c>
      <c r="C211" s="3" t="s">
        <v>7</v>
      </c>
      <c r="D211" s="3" t="s">
        <v>140</v>
      </c>
      <c r="E211" s="38" t="s">
        <v>21</v>
      </c>
      <c r="F211" s="3" t="s">
        <v>9</v>
      </c>
      <c r="G211" s="8">
        <v>-1</v>
      </c>
      <c r="H211" s="8"/>
      <c r="I211" s="8"/>
      <c r="J211" s="8"/>
      <c r="K211" s="8"/>
      <c r="L211" s="8"/>
      <c r="M211" s="8"/>
      <c r="N211" s="8"/>
      <c r="O211" s="8"/>
      <c r="P211" s="8"/>
      <c r="Q211" s="8"/>
      <c r="R211" s="8"/>
      <c r="S211" s="8"/>
      <c r="T211" s="8"/>
      <c r="U211" s="8"/>
      <c r="V211" s="8"/>
      <c r="W211" s="8"/>
      <c r="X211" s="8"/>
      <c r="Y211" s="8"/>
      <c r="Z211" s="8"/>
      <c r="AA211" s="8"/>
      <c r="AB211" s="8"/>
      <c r="AC211" s="8"/>
      <c r="AD211" s="8"/>
      <c r="AE211" s="8"/>
      <c r="AF211" s="8"/>
      <c r="AG211" s="8"/>
      <c r="AH211" s="8"/>
      <c r="AI211" s="8"/>
      <c r="AJ211" s="8"/>
      <c r="AK211" s="12">
        <v>103</v>
      </c>
    </row>
    <row r="212" spans="1:42" x14ac:dyDescent="0.2">
      <c r="A212" s="3" t="s">
        <v>96</v>
      </c>
      <c r="B212" s="3" t="s">
        <v>52</v>
      </c>
      <c r="C212" s="3" t="s">
        <v>7</v>
      </c>
      <c r="D212" s="3" t="s">
        <v>68</v>
      </c>
      <c r="E212" s="38" t="s">
        <v>16</v>
      </c>
      <c r="F212" s="3" t="s">
        <v>8</v>
      </c>
      <c r="G212" s="8"/>
      <c r="H212" s="8"/>
      <c r="I212" s="8"/>
      <c r="J212" s="8"/>
      <c r="K212" s="8"/>
      <c r="L212" s="8"/>
      <c r="M212" s="8"/>
      <c r="N212" s="8"/>
      <c r="O212" s="8"/>
      <c r="P212" s="8">
        <v>1</v>
      </c>
      <c r="Q212" s="8"/>
      <c r="R212" s="8"/>
      <c r="S212" s="8"/>
      <c r="T212" s="8"/>
      <c r="U212" s="8"/>
      <c r="V212" s="8"/>
      <c r="W212" s="8"/>
      <c r="X212" s="8"/>
      <c r="Y212" s="8"/>
      <c r="Z212" s="8"/>
      <c r="AA212" s="8"/>
      <c r="AB212" s="8"/>
      <c r="AC212" s="8"/>
      <c r="AD212" s="8"/>
      <c r="AE212" s="8"/>
      <c r="AF212" s="8"/>
      <c r="AG212" s="8"/>
      <c r="AH212" s="8"/>
      <c r="AI212" s="8"/>
      <c r="AJ212" s="8"/>
      <c r="AK212" s="12">
        <v>103</v>
      </c>
      <c r="AM212" s="9">
        <f>+AP212/$AP$3</f>
        <v>2.3166687396990791E-6</v>
      </c>
      <c r="AN212" s="10">
        <f>+AN210+AM212</f>
        <v>0.99998792783919865</v>
      </c>
      <c r="AP212" s="5">
        <f>SUM(G212:AJ212)</f>
        <v>1</v>
      </c>
    </row>
    <row r="213" spans="1:42" x14ac:dyDescent="0.2">
      <c r="A213" s="3" t="s">
        <v>96</v>
      </c>
      <c r="B213" s="3" t="s">
        <v>52</v>
      </c>
      <c r="C213" s="3" t="s">
        <v>7</v>
      </c>
      <c r="D213" s="3" t="s">
        <v>68</v>
      </c>
      <c r="E213" s="38" t="s">
        <v>16</v>
      </c>
      <c r="F213" s="3" t="s">
        <v>9</v>
      </c>
      <c r="G213" s="8"/>
      <c r="H213" s="8"/>
      <c r="I213" s="8"/>
      <c r="J213" s="8"/>
      <c r="K213" s="8"/>
      <c r="L213" s="8"/>
      <c r="M213" s="8"/>
      <c r="N213" s="8"/>
      <c r="O213" s="8"/>
      <c r="P213" s="8">
        <v>-1</v>
      </c>
      <c r="Q213" s="8"/>
      <c r="R213" s="8"/>
      <c r="S213" s="8"/>
      <c r="T213" s="8"/>
      <c r="U213" s="8"/>
      <c r="V213" s="8"/>
      <c r="W213" s="8"/>
      <c r="X213" s="8"/>
      <c r="Y213" s="8"/>
      <c r="Z213" s="8"/>
      <c r="AA213" s="8"/>
      <c r="AB213" s="8"/>
      <c r="AC213" s="8"/>
      <c r="AD213" s="8"/>
      <c r="AE213" s="8"/>
      <c r="AF213" s="8"/>
      <c r="AG213" s="8"/>
      <c r="AH213" s="8"/>
      <c r="AI213" s="8"/>
      <c r="AJ213" s="8"/>
      <c r="AK213" s="12">
        <v>103</v>
      </c>
    </row>
    <row r="214" spans="1:42" x14ac:dyDescent="0.2">
      <c r="A214" s="3" t="s">
        <v>96</v>
      </c>
      <c r="B214" s="3" t="s">
        <v>52</v>
      </c>
      <c r="C214" s="3" t="s">
        <v>7</v>
      </c>
      <c r="D214" s="3" t="s">
        <v>137</v>
      </c>
      <c r="E214" s="38" t="s">
        <v>31</v>
      </c>
      <c r="F214" s="3" t="s">
        <v>8</v>
      </c>
      <c r="G214" s="8"/>
      <c r="H214" s="8"/>
      <c r="I214" s="8"/>
      <c r="J214" s="8"/>
      <c r="K214" s="8"/>
      <c r="L214" s="8"/>
      <c r="M214" s="8"/>
      <c r="N214" s="8"/>
      <c r="O214" s="8"/>
      <c r="P214" s="8"/>
      <c r="Q214" s="8"/>
      <c r="R214" s="8"/>
      <c r="S214" s="8"/>
      <c r="T214" s="8"/>
      <c r="U214" s="8"/>
      <c r="V214" s="8"/>
      <c r="W214" s="8"/>
      <c r="X214" s="8">
        <v>0.17699999999999999</v>
      </c>
      <c r="Y214" s="8"/>
      <c r="Z214" s="8">
        <v>0.01</v>
      </c>
      <c r="AA214" s="8">
        <v>6.0000000000000001E-3</v>
      </c>
      <c r="AB214" s="8"/>
      <c r="AC214" s="8">
        <v>0.33100000000000002</v>
      </c>
      <c r="AD214" s="8">
        <v>0.41699999999999998</v>
      </c>
      <c r="AE214" s="8"/>
      <c r="AF214" s="8"/>
      <c r="AG214" s="8"/>
      <c r="AH214" s="8">
        <v>8.0000000000000002E-3</v>
      </c>
      <c r="AI214" s="8">
        <v>8.0000000000000002E-3</v>
      </c>
      <c r="AJ214" s="8">
        <v>2.3E-2</v>
      </c>
      <c r="AK214" s="12">
        <v>105</v>
      </c>
      <c r="AM214" s="9">
        <f>+AP214/$AP$3</f>
        <v>2.270335364905098E-6</v>
      </c>
      <c r="AN214" s="10">
        <f>+AN212+AM214</f>
        <v>0.99999019817456358</v>
      </c>
      <c r="AP214" s="5">
        <f>SUM(G214:AJ214)</f>
        <v>0.98000000000000009</v>
      </c>
    </row>
    <row r="215" spans="1:42" x14ac:dyDescent="0.2">
      <c r="A215" s="3" t="s">
        <v>96</v>
      </c>
      <c r="B215" s="3" t="s">
        <v>52</v>
      </c>
      <c r="C215" s="3" t="s">
        <v>7</v>
      </c>
      <c r="D215" s="3" t="s">
        <v>137</v>
      </c>
      <c r="E215" s="38" t="s">
        <v>31</v>
      </c>
      <c r="F215" s="3" t="s">
        <v>9</v>
      </c>
      <c r="G215" s="8"/>
      <c r="H215" s="8"/>
      <c r="I215" s="8"/>
      <c r="J215" s="8"/>
      <c r="K215" s="8"/>
      <c r="L215" s="8"/>
      <c r="M215" s="8"/>
      <c r="N215" s="8"/>
      <c r="O215" s="8"/>
      <c r="P215" s="8"/>
      <c r="Q215" s="8"/>
      <c r="R215" s="8"/>
      <c r="S215" s="8"/>
      <c r="T215" s="8"/>
      <c r="U215" s="8"/>
      <c r="V215" s="8"/>
      <c r="W215" s="8"/>
      <c r="X215" s="8">
        <v>-1</v>
      </c>
      <c r="Y215" s="8"/>
      <c r="Z215" s="8">
        <v>-1</v>
      </c>
      <c r="AA215" s="8">
        <v>-1</v>
      </c>
      <c r="AB215" s="8"/>
      <c r="AC215" s="8">
        <v>-1</v>
      </c>
      <c r="AD215" s="8">
        <v>-1</v>
      </c>
      <c r="AE215" s="8"/>
      <c r="AF215" s="8"/>
      <c r="AG215" s="8"/>
      <c r="AH215" s="8">
        <v>-1</v>
      </c>
      <c r="AI215" s="8" t="s">
        <v>13</v>
      </c>
      <c r="AJ215" s="8" t="s">
        <v>13</v>
      </c>
      <c r="AK215" s="12">
        <v>105</v>
      </c>
    </row>
    <row r="216" spans="1:42" x14ac:dyDescent="0.2">
      <c r="A216" s="3" t="s">
        <v>96</v>
      </c>
      <c r="B216" s="3" t="s">
        <v>52</v>
      </c>
      <c r="C216" s="3" t="s">
        <v>17</v>
      </c>
      <c r="D216" s="3" t="s">
        <v>26</v>
      </c>
      <c r="E216" s="38" t="s">
        <v>21</v>
      </c>
      <c r="F216" s="3" t="s">
        <v>8</v>
      </c>
      <c r="G216" s="8"/>
      <c r="H216" s="8"/>
      <c r="I216" s="8"/>
      <c r="J216" s="8"/>
      <c r="K216" s="8"/>
      <c r="L216" s="8"/>
      <c r="M216" s="8"/>
      <c r="N216" s="8"/>
      <c r="O216" s="8"/>
      <c r="P216" s="8"/>
      <c r="Q216" s="8"/>
      <c r="R216" s="8"/>
      <c r="S216" s="8"/>
      <c r="T216" s="8"/>
      <c r="U216" s="8"/>
      <c r="V216" s="8"/>
      <c r="W216" s="8"/>
      <c r="X216" s="8"/>
      <c r="Y216" s="8"/>
      <c r="Z216" s="8"/>
      <c r="AA216" s="8"/>
      <c r="AB216" s="8">
        <v>0.105</v>
      </c>
      <c r="AC216" s="8">
        <v>0.214</v>
      </c>
      <c r="AD216" s="8">
        <v>0.20100000000000001</v>
      </c>
      <c r="AE216" s="8"/>
      <c r="AF216" s="8">
        <v>0.13200000000000001</v>
      </c>
      <c r="AG216" s="8">
        <v>0.17199999999999999</v>
      </c>
      <c r="AH216" s="8"/>
      <c r="AI216" s="8"/>
      <c r="AJ216" s="8"/>
      <c r="AK216" s="12">
        <v>106</v>
      </c>
      <c r="AM216" s="9">
        <f>+AP216/$AP$3</f>
        <v>1.9089350415120416E-6</v>
      </c>
      <c r="AN216" s="10">
        <f>+AN214+AM216</f>
        <v>0.99999210710960507</v>
      </c>
      <c r="AP216" s="5">
        <f>SUM(G216:AJ216)</f>
        <v>0.82400000000000007</v>
      </c>
    </row>
    <row r="217" spans="1:42" x14ac:dyDescent="0.2">
      <c r="A217" s="3" t="s">
        <v>96</v>
      </c>
      <c r="B217" s="3" t="s">
        <v>52</v>
      </c>
      <c r="C217" s="3" t="s">
        <v>17</v>
      </c>
      <c r="D217" s="3" t="s">
        <v>26</v>
      </c>
      <c r="E217" s="38" t="s">
        <v>21</v>
      </c>
      <c r="F217" s="3" t="s">
        <v>9</v>
      </c>
      <c r="G217" s="8"/>
      <c r="H217" s="8"/>
      <c r="I217" s="8"/>
      <c r="J217" s="8"/>
      <c r="K217" s="8"/>
      <c r="L217" s="8"/>
      <c r="M217" s="8"/>
      <c r="N217" s="8"/>
      <c r="O217" s="8"/>
      <c r="P217" s="8"/>
      <c r="Q217" s="8"/>
      <c r="R217" s="8"/>
      <c r="S217" s="8"/>
      <c r="T217" s="8"/>
      <c r="U217" s="8"/>
      <c r="V217" s="8"/>
      <c r="W217" s="8"/>
      <c r="X217" s="8"/>
      <c r="Y217" s="8"/>
      <c r="Z217" s="8"/>
      <c r="AA217" s="8"/>
      <c r="AB217" s="8">
        <v>-1</v>
      </c>
      <c r="AC217" s="8">
        <v>-1</v>
      </c>
      <c r="AD217" s="8">
        <v>-1</v>
      </c>
      <c r="AE217" s="8"/>
      <c r="AF217" s="8" t="s">
        <v>13</v>
      </c>
      <c r="AG217" s="8" t="s">
        <v>13</v>
      </c>
      <c r="AH217" s="8"/>
      <c r="AI217" s="8"/>
      <c r="AJ217" s="8"/>
      <c r="AK217" s="12">
        <v>106</v>
      </c>
    </row>
    <row r="218" spans="1:42" x14ac:dyDescent="0.2">
      <c r="A218" s="3" t="s">
        <v>96</v>
      </c>
      <c r="B218" s="3" t="s">
        <v>52</v>
      </c>
      <c r="C218" s="3" t="s">
        <v>7</v>
      </c>
      <c r="D218" s="3" t="s">
        <v>146</v>
      </c>
      <c r="E218" s="38" t="s">
        <v>62</v>
      </c>
      <c r="F218" s="3" t="s">
        <v>8</v>
      </c>
      <c r="G218" s="8"/>
      <c r="H218" s="8"/>
      <c r="I218" s="8"/>
      <c r="J218" s="8"/>
      <c r="K218" s="8"/>
      <c r="L218" s="8"/>
      <c r="M218" s="8"/>
      <c r="N218" s="8"/>
      <c r="O218" s="8"/>
      <c r="P218" s="8"/>
      <c r="Q218" s="8"/>
      <c r="R218" s="8"/>
      <c r="S218" s="8"/>
      <c r="T218" s="8"/>
      <c r="U218" s="8"/>
      <c r="V218" s="8"/>
      <c r="W218" s="8"/>
      <c r="X218" s="8"/>
      <c r="Y218" s="8"/>
      <c r="Z218" s="8"/>
      <c r="AA218" s="8"/>
      <c r="AB218" s="8"/>
      <c r="AC218" s="8"/>
      <c r="AD218" s="8"/>
      <c r="AE218" s="8"/>
      <c r="AF218" s="8"/>
      <c r="AG218" s="8"/>
      <c r="AH218" s="8">
        <v>0.375</v>
      </c>
      <c r="AI218" s="8">
        <v>1.4E-2</v>
      </c>
      <c r="AJ218" s="8">
        <v>0.30599999999999999</v>
      </c>
      <c r="AK218" s="12">
        <v>107</v>
      </c>
      <c r="AM218" s="9">
        <f>+AP218/$AP$3</f>
        <v>1.6100847740908603E-6</v>
      </c>
      <c r="AN218" s="10">
        <f>+AN216+AM218</f>
        <v>0.99999371719437913</v>
      </c>
      <c r="AP218" s="5">
        <f>SUM(G218:AJ218)</f>
        <v>0.69500000000000006</v>
      </c>
    </row>
    <row r="219" spans="1:42" x14ac:dyDescent="0.2">
      <c r="A219" s="3" t="s">
        <v>96</v>
      </c>
      <c r="B219" s="3" t="s">
        <v>52</v>
      </c>
      <c r="C219" s="3" t="s">
        <v>7</v>
      </c>
      <c r="D219" s="3" t="s">
        <v>146</v>
      </c>
      <c r="E219" s="38" t="s">
        <v>62</v>
      </c>
      <c r="F219" s="3" t="s">
        <v>9</v>
      </c>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c r="AF219" s="8"/>
      <c r="AG219" s="8"/>
      <c r="AH219" s="8" t="s">
        <v>13</v>
      </c>
      <c r="AI219" s="8" t="s">
        <v>13</v>
      </c>
      <c r="AJ219" s="8" t="s">
        <v>13</v>
      </c>
      <c r="AK219" s="12">
        <v>107</v>
      </c>
    </row>
    <row r="220" spans="1:42" x14ac:dyDescent="0.2">
      <c r="A220" s="3" t="s">
        <v>96</v>
      </c>
      <c r="B220" s="3" t="s">
        <v>52</v>
      </c>
      <c r="C220" s="3" t="s">
        <v>7</v>
      </c>
      <c r="D220" s="3" t="s">
        <v>139</v>
      </c>
      <c r="E220" s="38" t="s">
        <v>27</v>
      </c>
      <c r="F220" s="3" t="s">
        <v>8</v>
      </c>
      <c r="G220" s="8"/>
      <c r="H220" s="8"/>
      <c r="I220" s="8"/>
      <c r="J220" s="8"/>
      <c r="K220" s="8"/>
      <c r="L220" s="8"/>
      <c r="M220" s="8"/>
      <c r="N220" s="8"/>
      <c r="O220" s="8"/>
      <c r="P220" s="8"/>
      <c r="Q220" s="8"/>
      <c r="R220" s="8"/>
      <c r="S220" s="8"/>
      <c r="T220" s="8"/>
      <c r="U220" s="8"/>
      <c r="V220" s="8"/>
      <c r="W220" s="8"/>
      <c r="X220" s="8"/>
      <c r="Y220" s="8"/>
      <c r="Z220" s="8"/>
      <c r="AA220" s="8"/>
      <c r="AB220" s="8"/>
      <c r="AC220" s="8"/>
      <c r="AD220" s="8"/>
      <c r="AE220" s="8">
        <v>0.58199999999999996</v>
      </c>
      <c r="AF220" s="8"/>
      <c r="AG220" s="8"/>
      <c r="AH220" s="8"/>
      <c r="AI220" s="8"/>
      <c r="AJ220" s="8">
        <v>5.0999999999999997E-2</v>
      </c>
      <c r="AK220" s="12">
        <v>108</v>
      </c>
      <c r="AM220" s="9">
        <f>+AP220/$AP$3</f>
        <v>1.4664513122295172E-6</v>
      </c>
      <c r="AN220" s="10">
        <f>+AN218+AM220</f>
        <v>0.9999951836456914</v>
      </c>
      <c r="AP220" s="5">
        <f>SUM(G220:AJ220)</f>
        <v>0.63300000000000001</v>
      </c>
    </row>
    <row r="221" spans="1:42" x14ac:dyDescent="0.2">
      <c r="A221" s="3" t="s">
        <v>96</v>
      </c>
      <c r="B221" s="3" t="s">
        <v>52</v>
      </c>
      <c r="C221" s="3" t="s">
        <v>7</v>
      </c>
      <c r="D221" s="3" t="s">
        <v>139</v>
      </c>
      <c r="E221" s="38" t="s">
        <v>27</v>
      </c>
      <c r="F221" s="3" t="s">
        <v>9</v>
      </c>
      <c r="G221" s="8"/>
      <c r="H221" s="8"/>
      <c r="I221" s="8"/>
      <c r="J221" s="8"/>
      <c r="K221" s="8"/>
      <c r="L221" s="8"/>
      <c r="M221" s="8"/>
      <c r="N221" s="8"/>
      <c r="O221" s="8"/>
      <c r="P221" s="8"/>
      <c r="Q221" s="8"/>
      <c r="R221" s="8"/>
      <c r="S221" s="8"/>
      <c r="T221" s="8"/>
      <c r="U221" s="8"/>
      <c r="V221" s="8"/>
      <c r="W221" s="8"/>
      <c r="X221" s="8"/>
      <c r="Y221" s="8"/>
      <c r="Z221" s="8"/>
      <c r="AA221" s="8"/>
      <c r="AB221" s="8"/>
      <c r="AC221" s="8"/>
      <c r="AD221" s="8"/>
      <c r="AE221" s="8">
        <v>-1</v>
      </c>
      <c r="AF221" s="8"/>
      <c r="AG221" s="8"/>
      <c r="AH221" s="8"/>
      <c r="AI221" s="8"/>
      <c r="AJ221" s="8" t="s">
        <v>13</v>
      </c>
      <c r="AK221" s="12">
        <v>108</v>
      </c>
    </row>
    <row r="222" spans="1:42" x14ac:dyDescent="0.2">
      <c r="A222" s="3" t="s">
        <v>96</v>
      </c>
      <c r="B222" s="3" t="s">
        <v>52</v>
      </c>
      <c r="C222" s="3" t="s">
        <v>7</v>
      </c>
      <c r="D222" s="3" t="s">
        <v>137</v>
      </c>
      <c r="E222" s="38" t="s">
        <v>62</v>
      </c>
      <c r="F222" s="3" t="s">
        <v>8</v>
      </c>
      <c r="G222" s="8"/>
      <c r="H222" s="8"/>
      <c r="I222" s="8"/>
      <c r="J222" s="8"/>
      <c r="K222" s="8"/>
      <c r="L222" s="8"/>
      <c r="M222" s="8"/>
      <c r="N222" s="8"/>
      <c r="O222" s="8"/>
      <c r="P222" s="8"/>
      <c r="Q222" s="8"/>
      <c r="R222" s="8"/>
      <c r="S222" s="8"/>
      <c r="T222" s="8"/>
      <c r="U222" s="8"/>
      <c r="V222" s="8"/>
      <c r="W222" s="8"/>
      <c r="X222" s="8">
        <v>8.8999999999999996E-2</v>
      </c>
      <c r="Y222" s="8"/>
      <c r="Z222" s="8"/>
      <c r="AA222" s="8">
        <v>0.06</v>
      </c>
      <c r="AB222" s="8"/>
      <c r="AC222" s="8"/>
      <c r="AD222" s="8">
        <v>0.12</v>
      </c>
      <c r="AE222" s="8"/>
      <c r="AF222" s="8">
        <v>0.05</v>
      </c>
      <c r="AG222" s="8"/>
      <c r="AH222" s="8">
        <v>0.03</v>
      </c>
      <c r="AI222" s="8"/>
      <c r="AJ222" s="8"/>
      <c r="AK222" s="12">
        <v>109</v>
      </c>
      <c r="AM222" s="9">
        <f>+AP222/$AP$3</f>
        <v>8.085173901549786E-7</v>
      </c>
      <c r="AN222" s="10">
        <f>+AN220+AM222</f>
        <v>0.99999599216308155</v>
      </c>
      <c r="AP222" s="5">
        <f>SUM(G222:AJ222)</f>
        <v>0.34899999999999998</v>
      </c>
    </row>
    <row r="223" spans="1:42" x14ac:dyDescent="0.2">
      <c r="A223" s="3" t="s">
        <v>96</v>
      </c>
      <c r="B223" s="3" t="s">
        <v>52</v>
      </c>
      <c r="C223" s="3" t="s">
        <v>7</v>
      </c>
      <c r="D223" s="3" t="s">
        <v>137</v>
      </c>
      <c r="E223" s="38" t="s">
        <v>62</v>
      </c>
      <c r="F223" s="3" t="s">
        <v>9</v>
      </c>
      <c r="G223" s="8"/>
      <c r="H223" s="8"/>
      <c r="I223" s="8"/>
      <c r="J223" s="8"/>
      <c r="K223" s="8"/>
      <c r="L223" s="8"/>
      <c r="M223" s="8"/>
      <c r="N223" s="8"/>
      <c r="O223" s="8"/>
      <c r="P223" s="8"/>
      <c r="Q223" s="8"/>
      <c r="R223" s="8"/>
      <c r="S223" s="8"/>
      <c r="T223" s="8"/>
      <c r="U223" s="8"/>
      <c r="V223" s="8"/>
      <c r="W223" s="8"/>
      <c r="X223" s="8">
        <v>-1</v>
      </c>
      <c r="Y223" s="8"/>
      <c r="Z223" s="8"/>
      <c r="AA223" s="8">
        <v>-1</v>
      </c>
      <c r="AB223" s="8"/>
      <c r="AC223" s="8"/>
      <c r="AD223" s="8">
        <v>-1</v>
      </c>
      <c r="AE223" s="8"/>
      <c r="AF223" s="8">
        <v>-1</v>
      </c>
      <c r="AG223" s="8"/>
      <c r="AH223" s="8">
        <v>-1</v>
      </c>
      <c r="AI223" s="8"/>
      <c r="AJ223" s="8"/>
      <c r="AK223" s="12">
        <v>109</v>
      </c>
    </row>
    <row r="224" spans="1:42" x14ac:dyDescent="0.2">
      <c r="A224" s="3" t="s">
        <v>96</v>
      </c>
      <c r="B224" s="3" t="s">
        <v>52</v>
      </c>
      <c r="C224" s="3" t="s">
        <v>7</v>
      </c>
      <c r="D224" s="3" t="s">
        <v>137</v>
      </c>
      <c r="E224" s="38" t="s">
        <v>25</v>
      </c>
      <c r="F224" s="3" t="s">
        <v>8</v>
      </c>
      <c r="G224" s="8"/>
      <c r="H224" s="8"/>
      <c r="I224" s="8"/>
      <c r="J224" s="8"/>
      <c r="K224" s="8"/>
      <c r="L224" s="8"/>
      <c r="M224" s="8"/>
      <c r="N224" s="8"/>
      <c r="O224" s="8"/>
      <c r="P224" s="8"/>
      <c r="Q224" s="8"/>
      <c r="R224" s="8"/>
      <c r="S224" s="8"/>
      <c r="T224" s="8"/>
      <c r="U224" s="8"/>
      <c r="V224" s="8"/>
      <c r="W224" s="8"/>
      <c r="X224" s="8">
        <v>0.23799999999999999</v>
      </c>
      <c r="Y224" s="8"/>
      <c r="Z224" s="8"/>
      <c r="AA224" s="8">
        <v>5.5E-2</v>
      </c>
      <c r="AB224" s="8"/>
      <c r="AC224" s="8"/>
      <c r="AD224" s="8">
        <v>0.05</v>
      </c>
      <c r="AE224" s="8">
        <v>4.0000000000000001E-3</v>
      </c>
      <c r="AF224" s="8"/>
      <c r="AG224" s="8"/>
      <c r="AH224" s="8"/>
      <c r="AI224" s="8"/>
      <c r="AJ224" s="8"/>
      <c r="AK224" s="12">
        <v>110</v>
      </c>
      <c r="AM224" s="9">
        <f>+AP224/$AP$3</f>
        <v>8.0388405267558046E-7</v>
      </c>
      <c r="AN224" s="10">
        <f>+AN222+AM224</f>
        <v>0.99999679604713421</v>
      </c>
      <c r="AP224" s="5">
        <f>SUM(G224:AJ224)</f>
        <v>0.34699999999999998</v>
      </c>
    </row>
    <row r="225" spans="1:42" x14ac:dyDescent="0.2">
      <c r="A225" s="3" t="s">
        <v>96</v>
      </c>
      <c r="B225" s="3" t="s">
        <v>52</v>
      </c>
      <c r="C225" s="3" t="s">
        <v>7</v>
      </c>
      <c r="D225" s="3" t="s">
        <v>137</v>
      </c>
      <c r="E225" s="38" t="s">
        <v>25</v>
      </c>
      <c r="F225" s="3" t="s">
        <v>9</v>
      </c>
      <c r="G225" s="8"/>
      <c r="H225" s="8"/>
      <c r="I225" s="8"/>
      <c r="J225" s="8"/>
      <c r="K225" s="8"/>
      <c r="L225" s="8"/>
      <c r="M225" s="8"/>
      <c r="N225" s="8"/>
      <c r="O225" s="8"/>
      <c r="P225" s="8"/>
      <c r="Q225" s="8"/>
      <c r="R225" s="8"/>
      <c r="S225" s="8"/>
      <c r="T225" s="8"/>
      <c r="U225" s="8"/>
      <c r="V225" s="8"/>
      <c r="W225" s="8"/>
      <c r="X225" s="8">
        <v>-1</v>
      </c>
      <c r="Y225" s="8"/>
      <c r="Z225" s="8"/>
      <c r="AA225" s="8">
        <v>-1</v>
      </c>
      <c r="AB225" s="8"/>
      <c r="AC225" s="8"/>
      <c r="AD225" s="8">
        <v>-1</v>
      </c>
      <c r="AE225" s="8" t="s">
        <v>13</v>
      </c>
      <c r="AF225" s="8"/>
      <c r="AG225" s="8"/>
      <c r="AH225" s="8"/>
      <c r="AI225" s="8"/>
      <c r="AJ225" s="8"/>
      <c r="AK225" s="12">
        <v>110</v>
      </c>
    </row>
    <row r="226" spans="1:42" x14ac:dyDescent="0.2">
      <c r="A226" s="3" t="s">
        <v>96</v>
      </c>
      <c r="B226" s="3" t="s">
        <v>52</v>
      </c>
      <c r="C226" s="3" t="s">
        <v>7</v>
      </c>
      <c r="D226" s="3" t="s">
        <v>84</v>
      </c>
      <c r="E226" s="38" t="s">
        <v>25</v>
      </c>
      <c r="F226" s="3" t="s">
        <v>8</v>
      </c>
      <c r="G226" s="8"/>
      <c r="H226" s="8"/>
      <c r="I226" s="8"/>
      <c r="J226" s="8"/>
      <c r="K226" s="8"/>
      <c r="L226" s="8"/>
      <c r="M226" s="8"/>
      <c r="N226" s="8"/>
      <c r="O226" s="8"/>
      <c r="P226" s="8"/>
      <c r="Q226" s="8"/>
      <c r="R226" s="8"/>
      <c r="S226" s="8"/>
      <c r="T226" s="8"/>
      <c r="U226" s="8"/>
      <c r="V226" s="8"/>
      <c r="W226" s="8"/>
      <c r="X226" s="8"/>
      <c r="Y226" s="8"/>
      <c r="Z226" s="8"/>
      <c r="AA226" s="8"/>
      <c r="AB226" s="8"/>
      <c r="AC226" s="8"/>
      <c r="AD226" s="8"/>
      <c r="AE226" s="8"/>
      <c r="AF226" s="8"/>
      <c r="AG226" s="8"/>
      <c r="AH226" s="8"/>
      <c r="AI226" s="8"/>
      <c r="AJ226" s="8">
        <v>0.28000000000000003</v>
      </c>
      <c r="AK226" s="12">
        <v>111</v>
      </c>
      <c r="AM226" s="9">
        <f>+AP226/$AP$3</f>
        <v>6.486672471157422E-7</v>
      </c>
      <c r="AN226" s="10">
        <f>+AN224+AM226</f>
        <v>0.99999744471438134</v>
      </c>
      <c r="AP226" s="5">
        <f>SUM(G226:AJ226)</f>
        <v>0.28000000000000003</v>
      </c>
    </row>
    <row r="227" spans="1:42" x14ac:dyDescent="0.2">
      <c r="A227" s="3" t="s">
        <v>96</v>
      </c>
      <c r="B227" s="3" t="s">
        <v>52</v>
      </c>
      <c r="C227" s="3" t="s">
        <v>7</v>
      </c>
      <c r="D227" s="3" t="s">
        <v>84</v>
      </c>
      <c r="E227" s="38" t="s">
        <v>25</v>
      </c>
      <c r="F227" s="3" t="s">
        <v>9</v>
      </c>
      <c r="G227" s="8"/>
      <c r="H227" s="8"/>
      <c r="I227" s="8"/>
      <c r="J227" s="8"/>
      <c r="K227" s="8"/>
      <c r="L227" s="8"/>
      <c r="M227" s="8"/>
      <c r="N227" s="8"/>
      <c r="O227" s="8"/>
      <c r="P227" s="8"/>
      <c r="Q227" s="8"/>
      <c r="R227" s="8"/>
      <c r="S227" s="8"/>
      <c r="T227" s="8"/>
      <c r="U227" s="8"/>
      <c r="V227" s="8"/>
      <c r="W227" s="8"/>
      <c r="X227" s="8"/>
      <c r="Y227" s="8"/>
      <c r="Z227" s="8"/>
      <c r="AA227" s="8"/>
      <c r="AB227" s="8"/>
      <c r="AC227" s="8"/>
      <c r="AD227" s="8"/>
      <c r="AE227" s="8"/>
      <c r="AF227" s="8"/>
      <c r="AG227" s="8"/>
      <c r="AH227" s="8"/>
      <c r="AI227" s="8"/>
      <c r="AJ227" s="8" t="s">
        <v>12</v>
      </c>
      <c r="AK227" s="12">
        <v>111</v>
      </c>
    </row>
    <row r="228" spans="1:42" x14ac:dyDescent="0.2">
      <c r="A228" s="3" t="s">
        <v>96</v>
      </c>
      <c r="B228" s="3" t="s">
        <v>52</v>
      </c>
      <c r="C228" s="3" t="s">
        <v>7</v>
      </c>
      <c r="D228" s="3" t="s">
        <v>136</v>
      </c>
      <c r="E228" s="38" t="s">
        <v>82</v>
      </c>
      <c r="F228" s="3" t="s">
        <v>8</v>
      </c>
      <c r="G228" s="8"/>
      <c r="H228" s="8"/>
      <c r="I228" s="8"/>
      <c r="J228" s="8"/>
      <c r="K228" s="8"/>
      <c r="L228" s="8"/>
      <c r="M228" s="8"/>
      <c r="N228" s="8"/>
      <c r="O228" s="8"/>
      <c r="P228" s="8"/>
      <c r="Q228" s="8"/>
      <c r="R228" s="8"/>
      <c r="S228" s="8"/>
      <c r="T228" s="8"/>
      <c r="U228" s="8"/>
      <c r="V228" s="8">
        <v>8.5000000000000006E-2</v>
      </c>
      <c r="W228" s="8"/>
      <c r="X228" s="8"/>
      <c r="Y228" s="8"/>
      <c r="Z228" s="8">
        <v>7.5999999999999998E-2</v>
      </c>
      <c r="AA228" s="8"/>
      <c r="AB228" s="8"/>
      <c r="AC228" s="8"/>
      <c r="AD228" s="8"/>
      <c r="AE228" s="8">
        <v>3.1E-2</v>
      </c>
      <c r="AF228" s="8"/>
      <c r="AG228" s="8">
        <v>2.3E-2</v>
      </c>
      <c r="AH228" s="8">
        <v>3.6999999999999998E-2</v>
      </c>
      <c r="AI228" s="8"/>
      <c r="AJ228" s="8"/>
      <c r="AK228" s="12">
        <v>112</v>
      </c>
      <c r="AM228" s="9">
        <f>+AP228/$AP$3</f>
        <v>5.8380052240416793E-7</v>
      </c>
      <c r="AN228" s="10">
        <f>+AN226+AM228</f>
        <v>0.99999802851490371</v>
      </c>
      <c r="AP228" s="5">
        <f>SUM(G228:AJ228)</f>
        <v>0.252</v>
      </c>
    </row>
    <row r="229" spans="1:42" x14ac:dyDescent="0.2">
      <c r="A229" s="3" t="s">
        <v>96</v>
      </c>
      <c r="B229" s="3" t="s">
        <v>52</v>
      </c>
      <c r="C229" s="3" t="s">
        <v>7</v>
      </c>
      <c r="D229" s="3" t="s">
        <v>136</v>
      </c>
      <c r="E229" s="38" t="s">
        <v>82</v>
      </c>
      <c r="F229" s="3" t="s">
        <v>9</v>
      </c>
      <c r="G229" s="8"/>
      <c r="H229" s="8"/>
      <c r="I229" s="8"/>
      <c r="J229" s="8"/>
      <c r="K229" s="8"/>
      <c r="L229" s="8"/>
      <c r="M229" s="8"/>
      <c r="N229" s="8"/>
      <c r="O229" s="8"/>
      <c r="P229" s="8"/>
      <c r="Q229" s="8"/>
      <c r="R229" s="8"/>
      <c r="S229" s="8"/>
      <c r="T229" s="8"/>
      <c r="U229" s="8"/>
      <c r="V229" s="8">
        <v>-1</v>
      </c>
      <c r="W229" s="8"/>
      <c r="X229" s="8"/>
      <c r="Y229" s="8"/>
      <c r="Z229" s="8">
        <v>-1</v>
      </c>
      <c r="AA229" s="8"/>
      <c r="AB229" s="8"/>
      <c r="AC229" s="8"/>
      <c r="AD229" s="8"/>
      <c r="AE229" s="8">
        <v>-1</v>
      </c>
      <c r="AF229" s="8"/>
      <c r="AG229" s="8">
        <v>-1</v>
      </c>
      <c r="AH229" s="8">
        <v>-1</v>
      </c>
      <c r="AI229" s="8"/>
      <c r="AJ229" s="8"/>
      <c r="AK229" s="12">
        <v>112</v>
      </c>
    </row>
    <row r="230" spans="1:42" x14ac:dyDescent="0.2">
      <c r="A230" s="3" t="s">
        <v>96</v>
      </c>
      <c r="B230" s="3" t="s">
        <v>52</v>
      </c>
      <c r="C230" s="3" t="s">
        <v>7</v>
      </c>
      <c r="D230" s="3" t="s">
        <v>150</v>
      </c>
      <c r="E230" s="38" t="s">
        <v>33</v>
      </c>
      <c r="F230" s="3" t="s">
        <v>8</v>
      </c>
      <c r="G230" s="8"/>
      <c r="H230" s="8"/>
      <c r="I230" s="8"/>
      <c r="J230" s="8"/>
      <c r="K230" s="8"/>
      <c r="L230" s="8"/>
      <c r="M230" s="8"/>
      <c r="N230" s="8"/>
      <c r="O230" s="8"/>
      <c r="P230" s="8"/>
      <c r="Q230" s="8"/>
      <c r="R230" s="8"/>
      <c r="S230" s="8"/>
      <c r="T230" s="8"/>
      <c r="U230" s="8"/>
      <c r="V230" s="8"/>
      <c r="W230" s="8"/>
      <c r="X230" s="8"/>
      <c r="Y230" s="8"/>
      <c r="Z230" s="8"/>
      <c r="AA230" s="8"/>
      <c r="AB230" s="8">
        <v>0.189</v>
      </c>
      <c r="AC230" s="8"/>
      <c r="AD230" s="8"/>
      <c r="AE230" s="8"/>
      <c r="AF230" s="8"/>
      <c r="AG230" s="8"/>
      <c r="AH230" s="8"/>
      <c r="AI230" s="8"/>
      <c r="AJ230" s="8"/>
      <c r="AK230" s="12">
        <v>113</v>
      </c>
      <c r="AM230" s="9">
        <f>+AP230/$AP$3</f>
        <v>4.37850391803126E-7</v>
      </c>
      <c r="AN230" s="10">
        <f>+AN228+AM230</f>
        <v>0.99999846636529555</v>
      </c>
      <c r="AP230" s="5">
        <f>SUM(G230:AJ230)</f>
        <v>0.189</v>
      </c>
    </row>
    <row r="231" spans="1:42" x14ac:dyDescent="0.2">
      <c r="A231" s="3" t="s">
        <v>96</v>
      </c>
      <c r="B231" s="3" t="s">
        <v>52</v>
      </c>
      <c r="C231" s="3" t="s">
        <v>7</v>
      </c>
      <c r="D231" s="3" t="s">
        <v>150</v>
      </c>
      <c r="E231" s="38" t="s">
        <v>33</v>
      </c>
      <c r="F231" s="3" t="s">
        <v>9</v>
      </c>
      <c r="G231" s="8"/>
      <c r="H231" s="8"/>
      <c r="I231" s="8"/>
      <c r="J231" s="8"/>
      <c r="K231" s="8"/>
      <c r="L231" s="8"/>
      <c r="M231" s="8"/>
      <c r="N231" s="8"/>
      <c r="O231" s="8"/>
      <c r="P231" s="8"/>
      <c r="Q231" s="8"/>
      <c r="R231" s="8"/>
      <c r="S231" s="8"/>
      <c r="T231" s="8"/>
      <c r="U231" s="8"/>
      <c r="V231" s="8"/>
      <c r="W231" s="8"/>
      <c r="X231" s="8"/>
      <c r="Y231" s="8"/>
      <c r="Z231" s="8"/>
      <c r="AA231" s="8"/>
      <c r="AB231" s="8">
        <v>-1</v>
      </c>
      <c r="AC231" s="8"/>
      <c r="AD231" s="8"/>
      <c r="AE231" s="8"/>
      <c r="AF231" s="8"/>
      <c r="AG231" s="8"/>
      <c r="AH231" s="8"/>
      <c r="AI231" s="8"/>
      <c r="AJ231" s="8"/>
      <c r="AK231" s="12">
        <v>113</v>
      </c>
    </row>
    <row r="232" spans="1:42" x14ac:dyDescent="0.2">
      <c r="A232" s="3" t="s">
        <v>96</v>
      </c>
      <c r="B232" s="3" t="s">
        <v>52</v>
      </c>
      <c r="C232" s="3" t="s">
        <v>17</v>
      </c>
      <c r="D232" s="3" t="s">
        <v>26</v>
      </c>
      <c r="E232" s="38" t="s">
        <v>31</v>
      </c>
      <c r="F232" s="3" t="s">
        <v>8</v>
      </c>
      <c r="G232" s="8"/>
      <c r="H232" s="8"/>
      <c r="I232" s="8"/>
      <c r="J232" s="8"/>
      <c r="K232" s="8"/>
      <c r="L232" s="8"/>
      <c r="M232" s="8"/>
      <c r="N232" s="8"/>
      <c r="O232" s="8"/>
      <c r="P232" s="8"/>
      <c r="Q232" s="8"/>
      <c r="R232" s="8"/>
      <c r="S232" s="8"/>
      <c r="T232" s="8"/>
      <c r="U232" s="8"/>
      <c r="V232" s="8"/>
      <c r="W232" s="8"/>
      <c r="X232" s="8"/>
      <c r="Y232" s="8"/>
      <c r="Z232" s="8"/>
      <c r="AA232" s="8"/>
      <c r="AB232" s="8">
        <v>3.0000000000000001E-3</v>
      </c>
      <c r="AC232" s="8">
        <v>0.104</v>
      </c>
      <c r="AD232" s="8"/>
      <c r="AE232" s="8"/>
      <c r="AF232" s="8"/>
      <c r="AG232" s="8">
        <v>6.7000000000000004E-2</v>
      </c>
      <c r="AH232" s="8"/>
      <c r="AI232" s="8"/>
      <c r="AJ232" s="8"/>
      <c r="AK232" s="12">
        <v>114</v>
      </c>
      <c r="AM232" s="9">
        <f>+AP232/$AP$3</f>
        <v>4.0310036070763974E-7</v>
      </c>
      <c r="AN232" s="10">
        <f>+AN230+AM232</f>
        <v>0.9999988694656563</v>
      </c>
      <c r="AP232" s="5">
        <f>SUM(G232:AJ232)</f>
        <v>0.17399999999999999</v>
      </c>
    </row>
    <row r="233" spans="1:42" x14ac:dyDescent="0.2">
      <c r="A233" s="3" t="s">
        <v>96</v>
      </c>
      <c r="B233" s="3" t="s">
        <v>52</v>
      </c>
      <c r="C233" s="3" t="s">
        <v>17</v>
      </c>
      <c r="D233" s="3" t="s">
        <v>26</v>
      </c>
      <c r="E233" s="38" t="s">
        <v>31</v>
      </c>
      <c r="F233" s="3" t="s">
        <v>9</v>
      </c>
      <c r="G233" s="8"/>
      <c r="H233" s="8"/>
      <c r="I233" s="8"/>
      <c r="J233" s="8"/>
      <c r="K233" s="8"/>
      <c r="L233" s="8"/>
      <c r="M233" s="8"/>
      <c r="N233" s="8"/>
      <c r="O233" s="8"/>
      <c r="P233" s="8"/>
      <c r="Q233" s="8"/>
      <c r="R233" s="8"/>
      <c r="S233" s="8"/>
      <c r="T233" s="8"/>
      <c r="U233" s="8"/>
      <c r="V233" s="8"/>
      <c r="W233" s="8"/>
      <c r="X233" s="8"/>
      <c r="Y233" s="8"/>
      <c r="Z233" s="8"/>
      <c r="AA233" s="8"/>
      <c r="AB233" s="8">
        <v>-1</v>
      </c>
      <c r="AC233" s="8">
        <v>-1</v>
      </c>
      <c r="AD233" s="8"/>
      <c r="AE233" s="8"/>
      <c r="AF233" s="8"/>
      <c r="AG233" s="8" t="s">
        <v>13</v>
      </c>
      <c r="AH233" s="8"/>
      <c r="AI233" s="8"/>
      <c r="AJ233" s="8"/>
      <c r="AK233" s="12">
        <v>114</v>
      </c>
    </row>
    <row r="234" spans="1:42" x14ac:dyDescent="0.2">
      <c r="A234" s="3" t="s">
        <v>96</v>
      </c>
      <c r="B234" s="3" t="s">
        <v>52</v>
      </c>
      <c r="C234" s="3" t="s">
        <v>7</v>
      </c>
      <c r="D234" s="3" t="s">
        <v>32</v>
      </c>
      <c r="E234" s="38" t="s">
        <v>15</v>
      </c>
      <c r="F234" s="3" t="s">
        <v>8</v>
      </c>
      <c r="G234" s="8"/>
      <c r="H234" s="8"/>
      <c r="I234" s="8"/>
      <c r="J234" s="8"/>
      <c r="K234" s="8"/>
      <c r="L234" s="8"/>
      <c r="M234" s="8"/>
      <c r="N234" s="8"/>
      <c r="O234" s="8"/>
      <c r="P234" s="8"/>
      <c r="Q234" s="8"/>
      <c r="R234" s="8"/>
      <c r="S234" s="8"/>
      <c r="T234" s="8"/>
      <c r="U234" s="8"/>
      <c r="V234" s="8"/>
      <c r="W234" s="8"/>
      <c r="X234" s="8"/>
      <c r="Y234" s="8"/>
      <c r="Z234" s="8">
        <v>1.0999999999999999E-2</v>
      </c>
      <c r="AA234" s="8">
        <v>0.02</v>
      </c>
      <c r="AB234" s="8"/>
      <c r="AC234" s="8">
        <v>8.0000000000000002E-3</v>
      </c>
      <c r="AD234" s="8"/>
      <c r="AE234" s="8">
        <v>0.02</v>
      </c>
      <c r="AF234" s="8">
        <v>0.08</v>
      </c>
      <c r="AG234" s="8">
        <v>0.01</v>
      </c>
      <c r="AH234" s="8"/>
      <c r="AI234" s="8"/>
      <c r="AJ234" s="8"/>
      <c r="AK234" s="12">
        <v>115</v>
      </c>
      <c r="AM234" s="9">
        <f>+AP234/$AP$3</f>
        <v>3.4518364221516283E-7</v>
      </c>
      <c r="AN234" s="10">
        <f>+AN232+AM234</f>
        <v>0.99999921464929853</v>
      </c>
      <c r="AP234" s="5">
        <f>SUM(G234:AJ234)</f>
        <v>0.14900000000000002</v>
      </c>
    </row>
    <row r="235" spans="1:42" x14ac:dyDescent="0.2">
      <c r="A235" s="3" t="s">
        <v>96</v>
      </c>
      <c r="B235" s="3" t="s">
        <v>52</v>
      </c>
      <c r="C235" s="3" t="s">
        <v>7</v>
      </c>
      <c r="D235" s="3" t="s">
        <v>32</v>
      </c>
      <c r="E235" s="38" t="s">
        <v>15</v>
      </c>
      <c r="F235" s="3" t="s">
        <v>9</v>
      </c>
      <c r="G235" s="8"/>
      <c r="H235" s="8"/>
      <c r="I235" s="8"/>
      <c r="J235" s="8"/>
      <c r="K235" s="8"/>
      <c r="L235" s="8"/>
      <c r="M235" s="8"/>
      <c r="N235" s="8"/>
      <c r="O235" s="8"/>
      <c r="P235" s="8"/>
      <c r="Q235" s="8"/>
      <c r="R235" s="8"/>
      <c r="S235" s="8"/>
      <c r="T235" s="8"/>
      <c r="U235" s="8"/>
      <c r="V235" s="8"/>
      <c r="W235" s="8"/>
      <c r="X235" s="8"/>
      <c r="Y235" s="8"/>
      <c r="Z235" s="8" t="s">
        <v>13</v>
      </c>
      <c r="AA235" s="8" t="s">
        <v>13</v>
      </c>
      <c r="AB235" s="8"/>
      <c r="AC235" s="8" t="s">
        <v>13</v>
      </c>
      <c r="AD235" s="8"/>
      <c r="AE235" s="8" t="s">
        <v>13</v>
      </c>
      <c r="AF235" s="8" t="s">
        <v>13</v>
      </c>
      <c r="AG235" s="8" t="s">
        <v>13</v>
      </c>
      <c r="AH235" s="8"/>
      <c r="AI235" s="8"/>
      <c r="AJ235" s="8"/>
      <c r="AK235" s="12">
        <v>115</v>
      </c>
    </row>
    <row r="236" spans="1:42" x14ac:dyDescent="0.2">
      <c r="A236" s="3" t="s">
        <v>96</v>
      </c>
      <c r="B236" s="3" t="s">
        <v>52</v>
      </c>
      <c r="C236" s="3" t="s">
        <v>7</v>
      </c>
      <c r="D236" s="3" t="s">
        <v>139</v>
      </c>
      <c r="E236" s="38" t="s">
        <v>31</v>
      </c>
      <c r="F236" s="3" t="s">
        <v>8</v>
      </c>
      <c r="G236" s="8"/>
      <c r="H236" s="8"/>
      <c r="I236" s="8"/>
      <c r="J236" s="8"/>
      <c r="K236" s="8"/>
      <c r="L236" s="8"/>
      <c r="M236" s="8"/>
      <c r="N236" s="8"/>
      <c r="O236" s="8"/>
      <c r="P236" s="8"/>
      <c r="Q236" s="8"/>
      <c r="R236" s="8"/>
      <c r="S236" s="8"/>
      <c r="T236" s="8"/>
      <c r="U236" s="8"/>
      <c r="V236" s="8"/>
      <c r="W236" s="8"/>
      <c r="X236" s="8"/>
      <c r="Y236" s="8"/>
      <c r="Z236" s="8"/>
      <c r="AA236" s="8"/>
      <c r="AB236" s="8"/>
      <c r="AC236" s="8"/>
      <c r="AD236" s="8"/>
      <c r="AE236" s="8"/>
      <c r="AF236" s="8"/>
      <c r="AG236" s="8"/>
      <c r="AH236" s="8"/>
      <c r="AI236" s="8">
        <v>0.08</v>
      </c>
      <c r="AJ236" s="8">
        <v>1.7000000000000001E-2</v>
      </c>
      <c r="AK236" s="12">
        <v>116</v>
      </c>
      <c r="AM236" s="9">
        <f>+AP236/$AP$3</f>
        <v>2.247168677508107E-7</v>
      </c>
      <c r="AN236" s="10">
        <f>+AN234+AM236</f>
        <v>0.99999943936616631</v>
      </c>
      <c r="AP236" s="5">
        <f>SUM(G236:AJ236)</f>
        <v>9.7000000000000003E-2</v>
      </c>
    </row>
    <row r="237" spans="1:42" x14ac:dyDescent="0.2">
      <c r="A237" s="3" t="s">
        <v>96</v>
      </c>
      <c r="B237" s="3" t="s">
        <v>52</v>
      </c>
      <c r="C237" s="3" t="s">
        <v>7</v>
      </c>
      <c r="D237" s="3" t="s">
        <v>139</v>
      </c>
      <c r="E237" s="38" t="s">
        <v>31</v>
      </c>
      <c r="F237" s="3" t="s">
        <v>9</v>
      </c>
      <c r="G237" s="8"/>
      <c r="H237" s="8"/>
      <c r="I237" s="8"/>
      <c r="J237" s="8"/>
      <c r="K237" s="8"/>
      <c r="L237" s="8"/>
      <c r="M237" s="8"/>
      <c r="N237" s="8"/>
      <c r="O237" s="8"/>
      <c r="P237" s="8"/>
      <c r="Q237" s="8"/>
      <c r="R237" s="8"/>
      <c r="S237" s="8"/>
      <c r="T237" s="8"/>
      <c r="U237" s="8"/>
      <c r="V237" s="8"/>
      <c r="W237" s="8"/>
      <c r="X237" s="8"/>
      <c r="Y237" s="8"/>
      <c r="Z237" s="8"/>
      <c r="AA237" s="8"/>
      <c r="AB237" s="8"/>
      <c r="AC237" s="8"/>
      <c r="AD237" s="8"/>
      <c r="AE237" s="8"/>
      <c r="AF237" s="8"/>
      <c r="AG237" s="8"/>
      <c r="AH237" s="8"/>
      <c r="AI237" s="8" t="s">
        <v>13</v>
      </c>
      <c r="AJ237" s="8" t="s">
        <v>13</v>
      </c>
      <c r="AK237" s="12">
        <v>116</v>
      </c>
    </row>
    <row r="238" spans="1:42" x14ac:dyDescent="0.2">
      <c r="A238" s="3" t="s">
        <v>96</v>
      </c>
      <c r="B238" s="3" t="s">
        <v>52</v>
      </c>
      <c r="C238" s="3" t="s">
        <v>17</v>
      </c>
      <c r="D238" s="3" t="s">
        <v>26</v>
      </c>
      <c r="E238" s="38" t="s">
        <v>25</v>
      </c>
      <c r="F238" s="3" t="s">
        <v>8</v>
      </c>
      <c r="G238" s="8"/>
      <c r="H238" s="8"/>
      <c r="I238" s="8"/>
      <c r="J238" s="8"/>
      <c r="K238" s="8"/>
      <c r="L238" s="8"/>
      <c r="M238" s="8"/>
      <c r="N238" s="8"/>
      <c r="O238" s="8"/>
      <c r="P238" s="8"/>
      <c r="Q238" s="8"/>
      <c r="R238" s="8"/>
      <c r="S238" s="8"/>
      <c r="T238" s="8"/>
      <c r="U238" s="8"/>
      <c r="V238" s="8"/>
      <c r="W238" s="8"/>
      <c r="X238" s="8"/>
      <c r="Y238" s="8"/>
      <c r="Z238" s="8"/>
      <c r="AA238" s="8"/>
      <c r="AB238" s="8">
        <v>6.0999999999999999E-2</v>
      </c>
      <c r="AC238" s="8"/>
      <c r="AD238" s="8">
        <v>2E-3</v>
      </c>
      <c r="AE238" s="8"/>
      <c r="AF238" s="8"/>
      <c r="AG238" s="8"/>
      <c r="AH238" s="8"/>
      <c r="AI238" s="8"/>
      <c r="AJ238" s="8"/>
      <c r="AK238" s="12">
        <v>117</v>
      </c>
      <c r="AM238" s="9">
        <f>+AP238/$AP$3</f>
        <v>1.4595013060104198E-7</v>
      </c>
      <c r="AN238" s="10">
        <f>+AN236+AM238</f>
        <v>0.99999958531629696</v>
      </c>
      <c r="AP238" s="5">
        <f>SUM(G238:AJ238)</f>
        <v>6.3E-2</v>
      </c>
    </row>
    <row r="239" spans="1:42" x14ac:dyDescent="0.2">
      <c r="A239" s="3" t="s">
        <v>96</v>
      </c>
      <c r="B239" s="3" t="s">
        <v>52</v>
      </c>
      <c r="C239" s="3" t="s">
        <v>17</v>
      </c>
      <c r="D239" s="3" t="s">
        <v>26</v>
      </c>
      <c r="E239" s="38" t="s">
        <v>25</v>
      </c>
      <c r="F239" s="3" t="s">
        <v>9</v>
      </c>
      <c r="G239" s="8"/>
      <c r="H239" s="8"/>
      <c r="I239" s="8"/>
      <c r="J239" s="8"/>
      <c r="K239" s="8"/>
      <c r="L239" s="8"/>
      <c r="M239" s="8"/>
      <c r="N239" s="8"/>
      <c r="O239" s="8"/>
      <c r="P239" s="8"/>
      <c r="Q239" s="8"/>
      <c r="R239" s="8"/>
      <c r="S239" s="8"/>
      <c r="T239" s="8"/>
      <c r="U239" s="8"/>
      <c r="V239" s="8"/>
      <c r="W239" s="8"/>
      <c r="X239" s="8"/>
      <c r="Y239" s="8"/>
      <c r="Z239" s="8"/>
      <c r="AA239" s="8"/>
      <c r="AB239" s="8">
        <v>-1</v>
      </c>
      <c r="AC239" s="8"/>
      <c r="AD239" s="8">
        <v>-1</v>
      </c>
      <c r="AE239" s="8"/>
      <c r="AF239" s="8"/>
      <c r="AG239" s="8"/>
      <c r="AH239" s="8"/>
      <c r="AI239" s="8"/>
      <c r="AJ239" s="8"/>
      <c r="AK239" s="12">
        <v>117</v>
      </c>
    </row>
    <row r="240" spans="1:42" x14ac:dyDescent="0.2">
      <c r="A240" s="3" t="s">
        <v>96</v>
      </c>
      <c r="B240" s="3" t="s">
        <v>52</v>
      </c>
      <c r="C240" s="3" t="s">
        <v>7</v>
      </c>
      <c r="D240" s="3" t="s">
        <v>154</v>
      </c>
      <c r="E240" s="38" t="s">
        <v>34</v>
      </c>
      <c r="F240" s="3" t="s">
        <v>8</v>
      </c>
      <c r="G240" s="8"/>
      <c r="H240" s="8"/>
      <c r="I240" s="8"/>
      <c r="J240" s="8"/>
      <c r="K240" s="8"/>
      <c r="L240" s="8"/>
      <c r="M240" s="8"/>
      <c r="N240" s="8"/>
      <c r="O240" s="8"/>
      <c r="P240" s="8"/>
      <c r="Q240" s="8"/>
      <c r="R240" s="8"/>
      <c r="S240" s="8"/>
      <c r="T240" s="8"/>
      <c r="U240" s="8"/>
      <c r="V240" s="8"/>
      <c r="W240" s="8"/>
      <c r="X240" s="8">
        <v>6.2E-2</v>
      </c>
      <c r="Y240" s="8"/>
      <c r="Z240" s="8"/>
      <c r="AA240" s="8"/>
      <c r="AB240" s="8"/>
      <c r="AC240" s="8"/>
      <c r="AD240" s="8"/>
      <c r="AE240" s="8"/>
      <c r="AF240" s="8"/>
      <c r="AG240" s="8"/>
      <c r="AH240" s="8"/>
      <c r="AI240" s="8"/>
      <c r="AJ240" s="8"/>
      <c r="AK240" s="12">
        <v>118</v>
      </c>
      <c r="AM240" s="9">
        <f>+AP240/$AP$3</f>
        <v>1.4363346186134291E-7</v>
      </c>
      <c r="AN240" s="10">
        <f>+AN238+AM240</f>
        <v>0.99999972894975886</v>
      </c>
      <c r="AP240" s="5">
        <f>SUM(G240:AJ240)</f>
        <v>6.2E-2</v>
      </c>
    </row>
    <row r="241" spans="1:42" x14ac:dyDescent="0.2">
      <c r="A241" s="3" t="s">
        <v>96</v>
      </c>
      <c r="B241" s="3" t="s">
        <v>52</v>
      </c>
      <c r="C241" s="3" t="s">
        <v>7</v>
      </c>
      <c r="D241" s="3" t="s">
        <v>154</v>
      </c>
      <c r="E241" s="38" t="s">
        <v>34</v>
      </c>
      <c r="F241" s="3" t="s">
        <v>9</v>
      </c>
      <c r="G241" s="8"/>
      <c r="H241" s="8"/>
      <c r="I241" s="8"/>
      <c r="J241" s="8"/>
      <c r="K241" s="8"/>
      <c r="L241" s="8"/>
      <c r="M241" s="8"/>
      <c r="N241" s="8"/>
      <c r="O241" s="8"/>
      <c r="P241" s="8"/>
      <c r="Q241" s="8"/>
      <c r="R241" s="8"/>
      <c r="S241" s="8"/>
      <c r="T241" s="8"/>
      <c r="U241" s="8"/>
      <c r="V241" s="8"/>
      <c r="W241" s="8"/>
      <c r="X241" s="8" t="s">
        <v>13</v>
      </c>
      <c r="Y241" s="8"/>
      <c r="Z241" s="8"/>
      <c r="AA241" s="8"/>
      <c r="AB241" s="8"/>
      <c r="AC241" s="8"/>
      <c r="AD241" s="8"/>
      <c r="AE241" s="8"/>
      <c r="AF241" s="8"/>
      <c r="AG241" s="8"/>
      <c r="AH241" s="8"/>
      <c r="AI241" s="8"/>
      <c r="AJ241" s="8"/>
      <c r="AK241" s="12">
        <v>118</v>
      </c>
    </row>
    <row r="242" spans="1:42" x14ac:dyDescent="0.2">
      <c r="A242" s="3" t="s">
        <v>96</v>
      </c>
      <c r="B242" s="3" t="s">
        <v>52</v>
      </c>
      <c r="C242" s="3" t="s">
        <v>7</v>
      </c>
      <c r="D242" s="3" t="s">
        <v>125</v>
      </c>
      <c r="E242" s="38" t="s">
        <v>25</v>
      </c>
      <c r="F242" s="3" t="s">
        <v>8</v>
      </c>
      <c r="G242" s="8"/>
      <c r="H242" s="8"/>
      <c r="I242" s="8"/>
      <c r="J242" s="8"/>
      <c r="K242" s="8"/>
      <c r="L242" s="8"/>
      <c r="M242" s="8"/>
      <c r="N242" s="8"/>
      <c r="O242" s="8"/>
      <c r="P242" s="8"/>
      <c r="Q242" s="8"/>
      <c r="R242" s="8"/>
      <c r="S242" s="8"/>
      <c r="T242" s="8"/>
      <c r="U242" s="8"/>
      <c r="V242" s="8"/>
      <c r="W242" s="8"/>
      <c r="X242" s="8"/>
      <c r="Y242" s="8"/>
      <c r="Z242" s="8"/>
      <c r="AA242" s="8"/>
      <c r="AB242" s="8"/>
      <c r="AC242" s="8"/>
      <c r="AD242" s="8"/>
      <c r="AE242" s="8">
        <v>4.2000000000000003E-2</v>
      </c>
      <c r="AF242" s="8"/>
      <c r="AG242" s="8"/>
      <c r="AH242" s="8"/>
      <c r="AI242" s="8"/>
      <c r="AJ242" s="8"/>
      <c r="AK242" s="12">
        <v>119</v>
      </c>
      <c r="AM242" s="9">
        <f>+AP242/$AP$3</f>
        <v>9.730008706736133E-8</v>
      </c>
      <c r="AN242" s="10">
        <f>+AN240+AM242</f>
        <v>0.99999982624984596</v>
      </c>
      <c r="AP242" s="5">
        <f>SUM(G242:AJ242)</f>
        <v>4.2000000000000003E-2</v>
      </c>
    </row>
    <row r="243" spans="1:42" x14ac:dyDescent="0.2">
      <c r="A243" s="3" t="s">
        <v>96</v>
      </c>
      <c r="B243" s="3" t="s">
        <v>52</v>
      </c>
      <c r="C243" s="3" t="s">
        <v>7</v>
      </c>
      <c r="D243" s="3" t="s">
        <v>125</v>
      </c>
      <c r="E243" s="38" t="s">
        <v>25</v>
      </c>
      <c r="F243" s="3" t="s">
        <v>9</v>
      </c>
      <c r="G243" s="8"/>
      <c r="H243" s="8"/>
      <c r="I243" s="8"/>
      <c r="J243" s="8"/>
      <c r="K243" s="8"/>
      <c r="L243" s="8"/>
      <c r="M243" s="8"/>
      <c r="N243" s="8"/>
      <c r="O243" s="8"/>
      <c r="P243" s="8"/>
      <c r="Q243" s="8"/>
      <c r="R243" s="8"/>
      <c r="S243" s="8"/>
      <c r="T243" s="8"/>
      <c r="U243" s="8"/>
      <c r="V243" s="8"/>
      <c r="W243" s="8"/>
      <c r="X243" s="8"/>
      <c r="Y243" s="8"/>
      <c r="Z243" s="8"/>
      <c r="AA243" s="8"/>
      <c r="AB243" s="8"/>
      <c r="AC243" s="8"/>
      <c r="AD243" s="8"/>
      <c r="AE243" s="8" t="s">
        <v>12</v>
      </c>
      <c r="AF243" s="8"/>
      <c r="AG243" s="8"/>
      <c r="AH243" s="8"/>
      <c r="AI243" s="8"/>
      <c r="AJ243" s="8"/>
      <c r="AK243" s="12">
        <v>119</v>
      </c>
    </row>
    <row r="244" spans="1:42" x14ac:dyDescent="0.2">
      <c r="A244" s="3" t="s">
        <v>96</v>
      </c>
      <c r="B244" s="3" t="s">
        <v>52</v>
      </c>
      <c r="C244" s="3" t="s">
        <v>7</v>
      </c>
      <c r="D244" s="3" t="s">
        <v>162</v>
      </c>
      <c r="E244" s="38" t="s">
        <v>15</v>
      </c>
      <c r="F244" s="3" t="s">
        <v>8</v>
      </c>
      <c r="G244" s="8"/>
      <c r="H244" s="8"/>
      <c r="I244" s="8"/>
      <c r="J244" s="8"/>
      <c r="K244" s="8"/>
      <c r="L244" s="8"/>
      <c r="M244" s="8"/>
      <c r="N244" s="8"/>
      <c r="O244" s="8"/>
      <c r="P244" s="8"/>
      <c r="Q244" s="8"/>
      <c r="R244" s="8"/>
      <c r="S244" s="8"/>
      <c r="T244" s="8"/>
      <c r="U244" s="8"/>
      <c r="V244" s="8"/>
      <c r="W244" s="8"/>
      <c r="X244" s="8"/>
      <c r="Y244" s="8"/>
      <c r="Z244" s="8"/>
      <c r="AA244" s="8"/>
      <c r="AB244" s="8"/>
      <c r="AC244" s="8"/>
      <c r="AD244" s="8"/>
      <c r="AE244" s="8"/>
      <c r="AF244" s="8"/>
      <c r="AG244" s="8"/>
      <c r="AH244" s="8">
        <v>2.9000000000000001E-2</v>
      </c>
      <c r="AI244" s="8"/>
      <c r="AJ244" s="8"/>
      <c r="AK244" s="12">
        <v>120</v>
      </c>
      <c r="AM244" s="9">
        <f>+AP244/$AP$3</f>
        <v>6.7183393451273303E-8</v>
      </c>
      <c r="AN244" s="10">
        <f>+AN242+AM244</f>
        <v>0.99999989343323936</v>
      </c>
      <c r="AP244" s="5">
        <f>SUM(G244:AJ244)</f>
        <v>2.9000000000000001E-2</v>
      </c>
    </row>
    <row r="245" spans="1:42" x14ac:dyDescent="0.2">
      <c r="A245" s="3" t="s">
        <v>96</v>
      </c>
      <c r="B245" s="3" t="s">
        <v>52</v>
      </c>
      <c r="C245" s="3" t="s">
        <v>7</v>
      </c>
      <c r="D245" s="3" t="s">
        <v>162</v>
      </c>
      <c r="E245" s="38" t="s">
        <v>15</v>
      </c>
      <c r="F245" s="3" t="s">
        <v>9</v>
      </c>
      <c r="G245" s="8"/>
      <c r="H245" s="8"/>
      <c r="I245" s="8"/>
      <c r="J245" s="8"/>
      <c r="K245" s="8"/>
      <c r="L245" s="8"/>
      <c r="M245" s="8"/>
      <c r="N245" s="8"/>
      <c r="O245" s="8"/>
      <c r="P245" s="8"/>
      <c r="Q245" s="8"/>
      <c r="R245" s="8"/>
      <c r="S245" s="8"/>
      <c r="T245" s="8"/>
      <c r="U245" s="8"/>
      <c r="V245" s="8"/>
      <c r="W245" s="8"/>
      <c r="X245" s="8"/>
      <c r="Y245" s="8"/>
      <c r="Z245" s="8"/>
      <c r="AA245" s="8"/>
      <c r="AB245" s="8"/>
      <c r="AC245" s="8"/>
      <c r="AD245" s="8"/>
      <c r="AE245" s="8"/>
      <c r="AF245" s="8"/>
      <c r="AG245" s="8"/>
      <c r="AH245" s="8" t="s">
        <v>14</v>
      </c>
      <c r="AI245" s="8"/>
      <c r="AJ245" s="8"/>
      <c r="AK245" s="12">
        <v>120</v>
      </c>
    </row>
    <row r="246" spans="1:42" x14ac:dyDescent="0.2">
      <c r="A246" s="3" t="s">
        <v>96</v>
      </c>
      <c r="B246" s="3" t="s">
        <v>52</v>
      </c>
      <c r="C246" s="3" t="s">
        <v>17</v>
      </c>
      <c r="D246" s="3" t="s">
        <v>26</v>
      </c>
      <c r="E246" s="38" t="s">
        <v>34</v>
      </c>
      <c r="F246" s="3" t="s">
        <v>8</v>
      </c>
      <c r="G246" s="8"/>
      <c r="H246" s="8"/>
      <c r="I246" s="8"/>
      <c r="J246" s="8"/>
      <c r="K246" s="8"/>
      <c r="L246" s="8"/>
      <c r="M246" s="8"/>
      <c r="N246" s="8"/>
      <c r="O246" s="8"/>
      <c r="P246" s="8"/>
      <c r="Q246" s="8"/>
      <c r="R246" s="8"/>
      <c r="S246" s="8"/>
      <c r="T246" s="8"/>
      <c r="U246" s="8"/>
      <c r="V246" s="8"/>
      <c r="W246" s="8"/>
      <c r="X246" s="8"/>
      <c r="Y246" s="8"/>
      <c r="Z246" s="8"/>
      <c r="AA246" s="8"/>
      <c r="AB246" s="8"/>
      <c r="AC246" s="8"/>
      <c r="AD246" s="8"/>
      <c r="AE246" s="8"/>
      <c r="AF246" s="8">
        <v>2.9000000000000001E-2</v>
      </c>
      <c r="AG246" s="8"/>
      <c r="AH246" s="8"/>
      <c r="AI246" s="8"/>
      <c r="AJ246" s="8"/>
      <c r="AK246" s="12">
        <v>121</v>
      </c>
      <c r="AM246" s="9">
        <f>+AP246/$AP$3</f>
        <v>6.7183393451273303E-8</v>
      </c>
      <c r="AN246" s="10">
        <f>+AN244+AM246</f>
        <v>0.99999996061663277</v>
      </c>
      <c r="AP246" s="5">
        <f>SUM(G246:AJ246)</f>
        <v>2.9000000000000001E-2</v>
      </c>
    </row>
    <row r="247" spans="1:42" x14ac:dyDescent="0.2">
      <c r="A247" s="3" t="s">
        <v>96</v>
      </c>
      <c r="B247" s="3" t="s">
        <v>52</v>
      </c>
      <c r="C247" s="3" t="s">
        <v>17</v>
      </c>
      <c r="D247" s="3" t="s">
        <v>26</v>
      </c>
      <c r="E247" s="38" t="s">
        <v>34</v>
      </c>
      <c r="F247" s="3" t="s">
        <v>9</v>
      </c>
      <c r="G247" s="8"/>
      <c r="H247" s="8"/>
      <c r="I247" s="8"/>
      <c r="J247" s="8"/>
      <c r="K247" s="8"/>
      <c r="L247" s="8"/>
      <c r="M247" s="8"/>
      <c r="N247" s="8"/>
      <c r="O247" s="8"/>
      <c r="P247" s="8"/>
      <c r="Q247" s="8"/>
      <c r="R247" s="8"/>
      <c r="S247" s="8"/>
      <c r="T247" s="8"/>
      <c r="U247" s="8"/>
      <c r="V247" s="8"/>
      <c r="W247" s="8"/>
      <c r="X247" s="8"/>
      <c r="Y247" s="8"/>
      <c r="Z247" s="8"/>
      <c r="AA247" s="8"/>
      <c r="AB247" s="8"/>
      <c r="AC247" s="8"/>
      <c r="AD247" s="8"/>
      <c r="AE247" s="8"/>
      <c r="AF247" s="8" t="s">
        <v>13</v>
      </c>
      <c r="AG247" s="8"/>
      <c r="AH247" s="8"/>
      <c r="AI247" s="8"/>
      <c r="AJ247" s="8"/>
      <c r="AK247" s="12">
        <v>121</v>
      </c>
    </row>
    <row r="248" spans="1:42" x14ac:dyDescent="0.2">
      <c r="A248" s="3" t="s">
        <v>96</v>
      </c>
      <c r="B248" s="3" t="s">
        <v>52</v>
      </c>
      <c r="C248" s="3" t="s">
        <v>7</v>
      </c>
      <c r="D248" s="3" t="s">
        <v>20</v>
      </c>
      <c r="E248" s="38" t="s">
        <v>22</v>
      </c>
      <c r="F248" s="3" t="s">
        <v>8</v>
      </c>
      <c r="G248" s="8"/>
      <c r="H248" s="8"/>
      <c r="I248" s="8"/>
      <c r="J248" s="8"/>
      <c r="K248" s="8"/>
      <c r="L248" s="8"/>
      <c r="M248" s="8"/>
      <c r="N248" s="8"/>
      <c r="O248" s="8"/>
      <c r="P248" s="8"/>
      <c r="Q248" s="8"/>
      <c r="R248" s="8"/>
      <c r="S248" s="8"/>
      <c r="T248" s="8"/>
      <c r="U248" s="8"/>
      <c r="V248" s="8"/>
      <c r="W248" s="8"/>
      <c r="X248" s="8"/>
      <c r="Y248" s="8"/>
      <c r="Z248" s="8"/>
      <c r="AA248" s="8"/>
      <c r="AB248" s="8"/>
      <c r="AC248" s="8"/>
      <c r="AD248" s="8">
        <v>8.0000000000000002E-3</v>
      </c>
      <c r="AE248" s="8">
        <v>4.0000000000000001E-3</v>
      </c>
      <c r="AF248" s="8"/>
      <c r="AG248" s="8"/>
      <c r="AH248" s="8"/>
      <c r="AI248" s="8"/>
      <c r="AJ248" s="8"/>
      <c r="AK248" s="12">
        <v>122</v>
      </c>
      <c r="AM248" s="9">
        <f>+AP248/$AP$3</f>
        <v>2.780002487638895E-8</v>
      </c>
      <c r="AN248" s="10">
        <f>+AN246+AM248</f>
        <v>0.9999999884166576</v>
      </c>
      <c r="AP248" s="5">
        <f>SUM(G248:AJ248)</f>
        <v>1.2E-2</v>
      </c>
    </row>
    <row r="249" spans="1:42" x14ac:dyDescent="0.2">
      <c r="A249" s="3" t="s">
        <v>96</v>
      </c>
      <c r="B249" s="3" t="s">
        <v>52</v>
      </c>
      <c r="C249" s="3" t="s">
        <v>7</v>
      </c>
      <c r="D249" s="3" t="s">
        <v>20</v>
      </c>
      <c r="E249" s="38" t="s">
        <v>22</v>
      </c>
      <c r="F249" s="3" t="s">
        <v>9</v>
      </c>
      <c r="G249" s="8"/>
      <c r="H249" s="8"/>
      <c r="I249" s="8"/>
      <c r="J249" s="8"/>
      <c r="K249" s="8"/>
      <c r="L249" s="8"/>
      <c r="M249" s="8"/>
      <c r="N249" s="8"/>
      <c r="O249" s="8"/>
      <c r="P249" s="8"/>
      <c r="Q249" s="8"/>
      <c r="R249" s="8"/>
      <c r="S249" s="8"/>
      <c r="T249" s="8"/>
      <c r="U249" s="8"/>
      <c r="V249" s="8"/>
      <c r="W249" s="8"/>
      <c r="X249" s="8"/>
      <c r="Y249" s="8"/>
      <c r="Z249" s="8"/>
      <c r="AA249" s="8"/>
      <c r="AB249" s="8"/>
      <c r="AC249" s="8"/>
      <c r="AD249" s="8">
        <v>-1</v>
      </c>
      <c r="AE249" s="8">
        <v>-1</v>
      </c>
      <c r="AF249" s="8"/>
      <c r="AG249" s="8"/>
      <c r="AH249" s="8"/>
      <c r="AI249" s="8"/>
      <c r="AJ249" s="8"/>
      <c r="AK249" s="12">
        <v>122</v>
      </c>
    </row>
    <row r="250" spans="1:42" x14ac:dyDescent="0.2">
      <c r="A250" s="3" t="s">
        <v>96</v>
      </c>
      <c r="B250" s="3" t="s">
        <v>52</v>
      </c>
      <c r="C250" s="3" t="s">
        <v>7</v>
      </c>
      <c r="D250" s="3" t="s">
        <v>154</v>
      </c>
      <c r="E250" s="38" t="s">
        <v>31</v>
      </c>
      <c r="F250" s="3" t="s">
        <v>8</v>
      </c>
      <c r="G250" s="8"/>
      <c r="H250" s="8"/>
      <c r="I250" s="8"/>
      <c r="J250" s="8"/>
      <c r="K250" s="8"/>
      <c r="L250" s="8"/>
      <c r="M250" s="8"/>
      <c r="N250" s="8"/>
      <c r="O250" s="8"/>
      <c r="P250" s="8"/>
      <c r="Q250" s="8"/>
      <c r="R250" s="8"/>
      <c r="S250" s="8"/>
      <c r="T250" s="8"/>
      <c r="U250" s="8"/>
      <c r="V250" s="8"/>
      <c r="W250" s="8">
        <v>1E-3</v>
      </c>
      <c r="X250" s="8"/>
      <c r="Y250" s="8">
        <v>2E-3</v>
      </c>
      <c r="Z250" s="8"/>
      <c r="AA250" s="8"/>
      <c r="AB250" s="8"/>
      <c r="AC250" s="8"/>
      <c r="AD250" s="8"/>
      <c r="AE250" s="8"/>
      <c r="AF250" s="8"/>
      <c r="AG250" s="8"/>
      <c r="AH250" s="8"/>
      <c r="AI250" s="8"/>
      <c r="AJ250" s="8"/>
      <c r="AK250" s="12">
        <v>123</v>
      </c>
      <c r="AM250" s="9">
        <f>+AP250/$AP$3</f>
        <v>6.9500062190972376E-9</v>
      </c>
      <c r="AN250" s="10">
        <f>+AN248+AM250</f>
        <v>0.99999999536666384</v>
      </c>
      <c r="AP250" s="5">
        <f>SUM(G250:AJ250)</f>
        <v>3.0000000000000001E-3</v>
      </c>
    </row>
    <row r="251" spans="1:42" x14ac:dyDescent="0.2">
      <c r="A251" s="3" t="s">
        <v>96</v>
      </c>
      <c r="B251" s="3" t="s">
        <v>52</v>
      </c>
      <c r="C251" s="3" t="s">
        <v>7</v>
      </c>
      <c r="D251" s="3" t="s">
        <v>154</v>
      </c>
      <c r="E251" s="38" t="s">
        <v>31</v>
      </c>
      <c r="F251" s="3" t="s">
        <v>9</v>
      </c>
      <c r="G251" s="8"/>
      <c r="H251" s="8"/>
      <c r="I251" s="8"/>
      <c r="J251" s="8"/>
      <c r="K251" s="8"/>
      <c r="L251" s="8"/>
      <c r="M251" s="8"/>
      <c r="N251" s="8"/>
      <c r="O251" s="8"/>
      <c r="P251" s="8"/>
      <c r="Q251" s="8"/>
      <c r="R251" s="8"/>
      <c r="S251" s="8"/>
      <c r="T251" s="8"/>
      <c r="U251" s="8"/>
      <c r="V251" s="8"/>
      <c r="W251" s="8" t="s">
        <v>13</v>
      </c>
      <c r="X251" s="8"/>
      <c r="Y251" s="8">
        <v>-1</v>
      </c>
      <c r="Z251" s="8"/>
      <c r="AA251" s="8"/>
      <c r="AB251" s="8"/>
      <c r="AC251" s="8"/>
      <c r="AD251" s="8"/>
      <c r="AE251" s="8"/>
      <c r="AF251" s="8"/>
      <c r="AG251" s="8"/>
      <c r="AH251" s="8"/>
      <c r="AI251" s="8"/>
      <c r="AJ251" s="8"/>
      <c r="AK251" s="12">
        <v>123</v>
      </c>
    </row>
    <row r="252" spans="1:42" x14ac:dyDescent="0.2">
      <c r="A252" s="3" t="s">
        <v>96</v>
      </c>
      <c r="B252" s="3" t="s">
        <v>52</v>
      </c>
      <c r="C252" s="3" t="s">
        <v>7</v>
      </c>
      <c r="D252" s="3" t="s">
        <v>148</v>
      </c>
      <c r="E252" s="38" t="s">
        <v>33</v>
      </c>
      <c r="F252" s="3" t="s">
        <v>8</v>
      </c>
      <c r="G252" s="8"/>
      <c r="H252" s="8"/>
      <c r="I252" s="8"/>
      <c r="J252" s="8"/>
      <c r="K252" s="8"/>
      <c r="L252" s="8"/>
      <c r="M252" s="8"/>
      <c r="N252" s="8"/>
      <c r="O252" s="8"/>
      <c r="P252" s="8"/>
      <c r="Q252" s="8"/>
      <c r="R252" s="8"/>
      <c r="S252" s="8"/>
      <c r="T252" s="8"/>
      <c r="U252" s="8"/>
      <c r="V252" s="8"/>
      <c r="W252" s="8"/>
      <c r="X252" s="8"/>
      <c r="Y252" s="8"/>
      <c r="Z252" s="8"/>
      <c r="AA252" s="8"/>
      <c r="AB252" s="8"/>
      <c r="AC252" s="8"/>
      <c r="AD252" s="8"/>
      <c r="AE252" s="8"/>
      <c r="AF252" s="8"/>
      <c r="AG252" s="8"/>
      <c r="AH252" s="8"/>
      <c r="AI252" s="8">
        <v>2E-3</v>
      </c>
      <c r="AJ252" s="8"/>
      <c r="AK252" s="12">
        <v>124</v>
      </c>
      <c r="AM252" s="9">
        <f>+AP252/$AP$3</f>
        <v>4.6333374793981587E-9</v>
      </c>
      <c r="AN252" s="10">
        <f>+AN250+AM252</f>
        <v>1.0000000000000013</v>
      </c>
      <c r="AP252" s="5">
        <f>SUM(G252:AJ252)</f>
        <v>2E-3</v>
      </c>
    </row>
    <row r="253" spans="1:42" x14ac:dyDescent="0.2">
      <c r="A253" s="3" t="s">
        <v>96</v>
      </c>
      <c r="B253" s="3" t="s">
        <v>52</v>
      </c>
      <c r="C253" s="3" t="s">
        <v>7</v>
      </c>
      <c r="D253" s="3" t="s">
        <v>148</v>
      </c>
      <c r="E253" s="38" t="s">
        <v>33</v>
      </c>
      <c r="F253" s="3" t="s">
        <v>9</v>
      </c>
      <c r="G253" s="8"/>
      <c r="H253" s="8"/>
      <c r="I253" s="8"/>
      <c r="J253" s="8"/>
      <c r="K253" s="8"/>
      <c r="L253" s="8"/>
      <c r="M253" s="8"/>
      <c r="N253" s="8"/>
      <c r="O253" s="8"/>
      <c r="P253" s="8"/>
      <c r="Q253" s="8"/>
      <c r="R253" s="8"/>
      <c r="S253" s="8"/>
      <c r="T253" s="8"/>
      <c r="U253" s="8"/>
      <c r="V253" s="8"/>
      <c r="W253" s="8"/>
      <c r="X253" s="8"/>
      <c r="Y253" s="8"/>
      <c r="Z253" s="8"/>
      <c r="AA253" s="8"/>
      <c r="AB253" s="8"/>
      <c r="AC253" s="8"/>
      <c r="AD253" s="8"/>
      <c r="AE253" s="8"/>
      <c r="AF253" s="8"/>
      <c r="AG253" s="8"/>
      <c r="AH253" s="8"/>
      <c r="AI253" s="8">
        <v>-1</v>
      </c>
      <c r="AJ253" s="8"/>
      <c r="AK253" s="12">
        <v>124</v>
      </c>
    </row>
  </sheetData>
  <mergeCells count="2">
    <mergeCell ref="E3:F3"/>
    <mergeCell ref="A1:L1"/>
  </mergeCells>
  <conditionalFormatting sqref="E6:E994">
    <cfRule type="cellIs" dxfId="97" priority="17" operator="equal">
      <formula>"UN"</formula>
    </cfRule>
  </conditionalFormatting>
  <conditionalFormatting sqref="G6:AJ253">
    <cfRule type="cellIs" dxfId="96" priority="1" operator="equal">
      <formula>-1</formula>
    </cfRule>
    <cfRule type="cellIs" dxfId="95" priority="2" operator="equal">
      <formula>"a"</formula>
    </cfRule>
    <cfRule type="cellIs" dxfId="94" priority="3" operator="equal">
      <formula>"b"</formula>
    </cfRule>
    <cfRule type="cellIs" dxfId="93" priority="4" operator="equal">
      <formula>"c"</formula>
    </cfRule>
    <cfRule type="cellIs" dxfId="92" priority="5" operator="equal">
      <formula>"bc"</formula>
    </cfRule>
    <cfRule type="cellIs" dxfId="91" priority="6" operator="equal">
      <formula>"ab"</formula>
    </cfRule>
    <cfRule type="cellIs" dxfId="90" priority="7" operator="equal">
      <formula>"ac"</formula>
    </cfRule>
    <cfRule type="cellIs" dxfId="89" priority="8" operator="equal">
      <formula>"abc"</formula>
    </cfRule>
  </conditionalFormatting>
  <conditionalFormatting sqref="AK6:AK91">
    <cfRule type="cellIs" dxfId="88" priority="53" operator="equal">
      <formula>-1</formula>
    </cfRule>
    <cfRule type="cellIs" dxfId="87" priority="54" operator="equal">
      <formula>"a"</formula>
    </cfRule>
    <cfRule type="cellIs" dxfId="86" priority="55" operator="equal">
      <formula>"b"</formula>
    </cfRule>
    <cfRule type="cellIs" dxfId="85" priority="56" operator="equal">
      <formula>"c"</formula>
    </cfRule>
    <cfRule type="cellIs" dxfId="84" priority="57" operator="equal">
      <formula>"bc"</formula>
    </cfRule>
    <cfRule type="cellIs" dxfId="83" priority="58" operator="equal">
      <formula>"ab"</formula>
    </cfRule>
    <cfRule type="cellIs" dxfId="82" priority="59" operator="equal">
      <formula>"ac"</formula>
    </cfRule>
    <cfRule type="cellIs" dxfId="81" priority="60" operator="equal">
      <formula>"abc"</formula>
    </cfRule>
  </conditionalFormatting>
  <conditionalFormatting sqref="AM9">
    <cfRule type="colorScale" priority="73">
      <colorScale>
        <cfvo type="min"/>
        <cfvo type="percentile" val="50"/>
        <cfvo type="max"/>
        <color rgb="FFF8696B"/>
        <color rgb="FFFFEB84"/>
        <color rgb="FF63BE7B"/>
      </colorScale>
    </cfRule>
  </conditionalFormatting>
  <conditionalFormatting sqref="AN7 AN9">
    <cfRule type="colorScale" priority="74">
      <colorScale>
        <cfvo type="min"/>
        <cfvo type="percentile" val="50"/>
        <cfvo type="num" val="0.97499999999999998"/>
        <color rgb="FF63BE7B"/>
        <color rgb="FFFCFCFF"/>
        <color rgb="FFF8696B"/>
      </colorScale>
    </cfRule>
  </conditionalFormatting>
  <conditionalFormatting sqref="AN9">
    <cfRule type="colorScale" priority="72">
      <colorScale>
        <cfvo type="min"/>
        <cfvo type="percentile" val="50"/>
        <cfvo type="num" val="0.97499999999999998"/>
        <color rgb="FF63BE7B"/>
        <color rgb="FFFCFCFF"/>
        <color rgb="FFF8696B"/>
      </colorScale>
    </cfRule>
  </conditionalFormatting>
  <conditionalFormatting sqref="AP2">
    <cfRule type="cellIs" dxfId="80" priority="61" operator="equal">
      <formula>"Check functions"</formula>
    </cfRule>
  </conditionalFormatting>
  <conditionalFormatting sqref="AM6:AM898">
    <cfRule type="colorScale" priority="1865">
      <colorScale>
        <cfvo type="min"/>
        <cfvo type="percentile" val="50"/>
        <cfvo type="max"/>
        <color rgb="FFF8696B"/>
        <color rgb="FFFFEB84"/>
        <color rgb="FF63BE7B"/>
      </colorScale>
    </cfRule>
  </conditionalFormatting>
  <conditionalFormatting sqref="AN6:AN898">
    <cfRule type="colorScale" priority="1867">
      <colorScale>
        <cfvo type="min"/>
        <cfvo type="percentile" val="50"/>
        <cfvo type="num" val="0.97499999999999998"/>
        <color rgb="FF63BE7B"/>
        <color rgb="FFFCFCFF"/>
        <color rgb="FFF8696B"/>
      </colorScale>
    </cfRule>
  </conditionalFormatting>
  <pageMargins left="0.7" right="0.7" top="0.75" bottom="0.75" header="0.3" footer="0.3"/>
  <pageSetup paperSize="9" scale="37" orientation="portrait" r:id="rId1"/>
  <colBreaks count="1" manualBreakCount="1">
    <brk id="40"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P144"/>
  <sheetViews>
    <sheetView showGridLines="0" view="pageBreakPreview" zoomScaleNormal="100" zoomScaleSheetLayoutView="100" workbookViewId="0">
      <selection activeCell="P17" sqref="P17"/>
    </sheetView>
  </sheetViews>
  <sheetFormatPr defaultColWidth="9.140625" defaultRowHeight="11.25" x14ac:dyDescent="0.2"/>
  <cols>
    <col min="1" max="1" width="6.140625" style="3" bestFit="1" customWidth="1"/>
    <col min="2" max="2" width="4.85546875" style="3" bestFit="1" customWidth="1"/>
    <col min="3" max="3" width="5.28515625" style="3" bestFit="1" customWidth="1"/>
    <col min="4" max="4" width="15.42578125" style="3" bestFit="1" customWidth="1"/>
    <col min="5" max="5" width="6.7109375" style="38" bestFit="1" customWidth="1"/>
    <col min="6" max="6" width="4.140625" style="3" bestFit="1" customWidth="1"/>
    <col min="7" max="36" width="5.7109375" style="3" customWidth="1"/>
    <col min="37" max="37" width="5" style="12" customWidth="1"/>
    <col min="38" max="38" width="1.7109375" style="3" customWidth="1"/>
    <col min="39" max="39" width="3.85546875" style="4" bestFit="1" customWidth="1"/>
    <col min="40" max="40" width="5" style="4" bestFit="1" customWidth="1"/>
    <col min="41" max="41" width="3" style="3" customWidth="1"/>
    <col min="42" max="42" width="8.140625" style="3" bestFit="1" customWidth="1"/>
    <col min="43" max="16384" width="9.140625" style="3"/>
  </cols>
  <sheetData>
    <row r="1" spans="1:42" x14ac:dyDescent="0.2">
      <c r="A1" s="54" t="str">
        <f>+'catSMT-app'!L19</f>
        <v>Table A5-n SCRS catalogue: LTA[MD] (Euthynnus alletteratus)</v>
      </c>
      <c r="B1" s="54"/>
      <c r="C1" s="54"/>
      <c r="D1" s="54"/>
      <c r="E1" s="54"/>
      <c r="F1" s="54"/>
      <c r="G1" s="54"/>
      <c r="H1" s="54"/>
      <c r="I1" s="54"/>
      <c r="J1" s="54"/>
      <c r="K1" s="54"/>
      <c r="L1" s="54"/>
    </row>
    <row r="2" spans="1:42" x14ac:dyDescent="0.2">
      <c r="AP2" s="3" t="str">
        <f>IF((SUM(G3:AJ3)=AP3),"Ok","Check functions")</f>
        <v>Ok</v>
      </c>
    </row>
    <row r="3" spans="1:42" x14ac:dyDescent="0.2">
      <c r="E3" s="50" t="s">
        <v>36</v>
      </c>
      <c r="F3" s="51"/>
      <c r="G3" s="6">
        <f t="shared" ref="G3:AJ3" si="0">SUMIF(G6:G143,"&gt;0")</f>
        <v>1258.46</v>
      </c>
      <c r="H3" s="6">
        <f t="shared" si="0"/>
        <v>1197</v>
      </c>
      <c r="I3" s="6">
        <f t="shared" si="0"/>
        <v>1894.4090000000001</v>
      </c>
      <c r="J3" s="6">
        <f t="shared" si="0"/>
        <v>2116.21</v>
      </c>
      <c r="K3" s="6">
        <f t="shared" si="0"/>
        <v>1601.338</v>
      </c>
      <c r="L3" s="6">
        <f t="shared" si="0"/>
        <v>2914.4459999999999</v>
      </c>
      <c r="M3" s="6">
        <f t="shared" si="0"/>
        <v>2875.828</v>
      </c>
      <c r="N3" s="6">
        <f t="shared" si="0"/>
        <v>3489.1390000000001</v>
      </c>
      <c r="O3" s="6">
        <f t="shared" si="0"/>
        <v>2988.393</v>
      </c>
      <c r="P3" s="6">
        <f t="shared" si="0"/>
        <v>2642.703</v>
      </c>
      <c r="Q3" s="6">
        <f t="shared" si="0"/>
        <v>683.5569999999999</v>
      </c>
      <c r="R3" s="6">
        <f t="shared" si="0"/>
        <v>1438.577</v>
      </c>
      <c r="S3" s="6">
        <f t="shared" si="0"/>
        <v>1041.5920000000001</v>
      </c>
      <c r="T3" s="6">
        <f t="shared" si="0"/>
        <v>1808.1260000000002</v>
      </c>
      <c r="U3" s="6">
        <f t="shared" si="0"/>
        <v>1911.2130000000004</v>
      </c>
      <c r="V3" s="6">
        <f t="shared" si="0"/>
        <v>2258.5720000000006</v>
      </c>
      <c r="W3" s="6">
        <f t="shared" si="0"/>
        <v>2956.7510000000011</v>
      </c>
      <c r="X3" s="6">
        <f t="shared" si="0"/>
        <v>2169.8860000000009</v>
      </c>
      <c r="Y3" s="6">
        <f t="shared" si="0"/>
        <v>3667.748000000001</v>
      </c>
      <c r="Z3" s="6">
        <f t="shared" si="0"/>
        <v>4185.5099999999993</v>
      </c>
      <c r="AA3" s="6">
        <f t="shared" si="0"/>
        <v>4632.7479999999996</v>
      </c>
      <c r="AB3" s="6">
        <f t="shared" si="0"/>
        <v>3605.0030000000002</v>
      </c>
      <c r="AC3" s="6">
        <f t="shared" si="0"/>
        <v>6574.0029999999997</v>
      </c>
      <c r="AD3" s="6">
        <f t="shared" si="0"/>
        <v>9788.0810000000019</v>
      </c>
      <c r="AE3" s="6">
        <f t="shared" si="0"/>
        <v>15146.735999999992</v>
      </c>
      <c r="AF3" s="6">
        <f t="shared" si="0"/>
        <v>7886.3929999999964</v>
      </c>
      <c r="AG3" s="6">
        <f t="shared" si="0"/>
        <v>9743.0209999999988</v>
      </c>
      <c r="AH3" s="6">
        <f t="shared" si="0"/>
        <v>7345.6039999999994</v>
      </c>
      <c r="AI3" s="6">
        <f t="shared" si="0"/>
        <v>5293.1960000000008</v>
      </c>
      <c r="AJ3" s="44">
        <f t="shared" si="0"/>
        <v>9111.0769999999975</v>
      </c>
      <c r="AP3" s="5">
        <f>SUM(AP6:AP143)</f>
        <v>124225.32000000002</v>
      </c>
    </row>
    <row r="4" spans="1:42" x14ac:dyDescent="0.2">
      <c r="A4" s="43" t="s">
        <v>168</v>
      </c>
      <c r="B4" s="45">
        <v>0.81590399999999996</v>
      </c>
    </row>
    <row r="5" spans="1:42" ht="12" x14ac:dyDescent="0.2">
      <c r="A5" s="40" t="s">
        <v>0</v>
      </c>
      <c r="B5" s="40" t="s">
        <v>1</v>
      </c>
      <c r="C5" s="41" t="s">
        <v>2</v>
      </c>
      <c r="D5" s="41" t="s">
        <v>3</v>
      </c>
      <c r="E5" s="41" t="s">
        <v>4</v>
      </c>
      <c r="F5" s="41" t="s">
        <v>5</v>
      </c>
      <c r="G5" s="42">
        <v>1993</v>
      </c>
      <c r="H5" s="42">
        <v>1994</v>
      </c>
      <c r="I5" s="42">
        <v>1995</v>
      </c>
      <c r="J5" s="42">
        <v>1996</v>
      </c>
      <c r="K5" s="42">
        <v>1997</v>
      </c>
      <c r="L5" s="42">
        <v>1998</v>
      </c>
      <c r="M5" s="42">
        <v>1999</v>
      </c>
      <c r="N5" s="42">
        <v>2000</v>
      </c>
      <c r="O5" s="42">
        <v>2001</v>
      </c>
      <c r="P5" s="42">
        <v>2002</v>
      </c>
      <c r="Q5" s="42">
        <v>2003</v>
      </c>
      <c r="R5" s="42">
        <v>2004</v>
      </c>
      <c r="S5" s="42">
        <v>2005</v>
      </c>
      <c r="T5" s="42">
        <v>2006</v>
      </c>
      <c r="U5" s="42">
        <v>2007</v>
      </c>
      <c r="V5" s="42">
        <v>2008</v>
      </c>
      <c r="W5" s="42">
        <v>2009</v>
      </c>
      <c r="X5" s="42">
        <v>2010</v>
      </c>
      <c r="Y5" s="42">
        <v>2011</v>
      </c>
      <c r="Z5" s="42">
        <v>2012</v>
      </c>
      <c r="AA5" s="42">
        <v>2013</v>
      </c>
      <c r="AB5" s="42">
        <v>2014</v>
      </c>
      <c r="AC5" s="42">
        <v>2015</v>
      </c>
      <c r="AD5" s="42">
        <v>2016</v>
      </c>
      <c r="AE5" s="42">
        <v>2017</v>
      </c>
      <c r="AF5" s="42">
        <v>2018</v>
      </c>
      <c r="AG5" s="42">
        <v>2019</v>
      </c>
      <c r="AH5" s="42">
        <v>2020</v>
      </c>
      <c r="AI5" s="42">
        <v>2021</v>
      </c>
      <c r="AJ5" s="42">
        <v>2022</v>
      </c>
      <c r="AK5" s="13" t="s">
        <v>6</v>
      </c>
      <c r="AM5" s="7" t="s">
        <v>39</v>
      </c>
      <c r="AN5" s="7" t="s">
        <v>40</v>
      </c>
      <c r="AP5" s="3" t="str">
        <f>_xlfn.CONCAT("Σ(", G5, "-", RIGHT(AJ5,2), ")")</f>
        <v>Σ(1993-22)</v>
      </c>
    </row>
    <row r="6" spans="1:42" x14ac:dyDescent="0.2">
      <c r="A6" s="3" t="s">
        <v>96</v>
      </c>
      <c r="B6" s="3" t="s">
        <v>70</v>
      </c>
      <c r="C6" s="3" t="s">
        <v>7</v>
      </c>
      <c r="D6" s="3" t="s">
        <v>71</v>
      </c>
      <c r="E6" s="38" t="s">
        <v>11</v>
      </c>
      <c r="F6" s="3" t="s">
        <v>8</v>
      </c>
      <c r="G6" s="5"/>
      <c r="H6" s="5"/>
      <c r="I6" s="5"/>
      <c r="J6" s="5"/>
      <c r="K6" s="5"/>
      <c r="L6" s="5"/>
      <c r="M6" s="5"/>
      <c r="N6" s="5"/>
      <c r="O6" s="5"/>
      <c r="P6" s="5"/>
      <c r="Q6" s="5"/>
      <c r="R6" s="5"/>
      <c r="S6" s="5"/>
      <c r="T6" s="5"/>
      <c r="U6" s="5"/>
      <c r="V6" s="5"/>
      <c r="W6" s="5"/>
      <c r="X6" s="5"/>
      <c r="Y6" s="5">
        <v>810</v>
      </c>
      <c r="Z6" s="5">
        <v>800</v>
      </c>
      <c r="AA6" s="5">
        <v>803</v>
      </c>
      <c r="AB6" s="5">
        <v>798</v>
      </c>
      <c r="AC6" s="5">
        <v>5165</v>
      </c>
      <c r="AD6" s="5">
        <v>6322.9960000000001</v>
      </c>
      <c r="AE6" s="5">
        <v>12434.481</v>
      </c>
      <c r="AF6" s="5">
        <v>4031.701</v>
      </c>
      <c r="AG6" s="5">
        <v>6151.777</v>
      </c>
      <c r="AH6" s="5">
        <v>4023.645</v>
      </c>
      <c r="AI6" s="5">
        <v>2939.7510000000002</v>
      </c>
      <c r="AJ6" s="5">
        <v>5826.6450000000004</v>
      </c>
      <c r="AK6" s="15">
        <v>1</v>
      </c>
      <c r="AM6" s="9">
        <f>+AP6/$AP$3</f>
        <v>0.40335574100352478</v>
      </c>
      <c r="AN6" s="10">
        <f>+AM6</f>
        <v>0.40335574100352478</v>
      </c>
      <c r="AP6" s="5">
        <f>SUM(G6:AJ6)</f>
        <v>50106.995999999999</v>
      </c>
    </row>
    <row r="7" spans="1:42" x14ac:dyDescent="0.2">
      <c r="A7" s="3" t="s">
        <v>96</v>
      </c>
      <c r="B7" s="3" t="s">
        <v>70</v>
      </c>
      <c r="C7" s="3" t="s">
        <v>7</v>
      </c>
      <c r="D7" s="3" t="s">
        <v>71</v>
      </c>
      <c r="E7" s="38" t="s">
        <v>11</v>
      </c>
      <c r="F7" s="3" t="s">
        <v>9</v>
      </c>
      <c r="G7" s="8"/>
      <c r="H7" s="8"/>
      <c r="I7" s="8"/>
      <c r="J7" s="8"/>
      <c r="K7" s="8"/>
      <c r="L7" s="8"/>
      <c r="M7" s="8"/>
      <c r="N7" s="8"/>
      <c r="O7" s="8"/>
      <c r="P7" s="8"/>
      <c r="Q7" s="8"/>
      <c r="R7" s="8"/>
      <c r="S7" s="8"/>
      <c r="T7" s="8"/>
      <c r="U7" s="8"/>
      <c r="V7" s="8"/>
      <c r="W7" s="8"/>
      <c r="X7" s="8"/>
      <c r="Y7" s="8">
        <v>-1</v>
      </c>
      <c r="Z7" s="8">
        <v>-1</v>
      </c>
      <c r="AA7" s="8">
        <v>-1</v>
      </c>
      <c r="AB7" s="8">
        <v>-1</v>
      </c>
      <c r="AC7" s="8">
        <v>-1</v>
      </c>
      <c r="AD7" s="8">
        <v>-1</v>
      </c>
      <c r="AE7" s="8">
        <v>-1</v>
      </c>
      <c r="AF7" s="8">
        <v>-1</v>
      </c>
      <c r="AG7" s="8">
        <v>-1</v>
      </c>
      <c r="AH7" s="8" t="s">
        <v>12</v>
      </c>
      <c r="AI7" s="8" t="s">
        <v>12</v>
      </c>
      <c r="AJ7" s="8">
        <v>-1</v>
      </c>
      <c r="AK7" s="15">
        <v>1</v>
      </c>
    </row>
    <row r="8" spans="1:42" x14ac:dyDescent="0.2">
      <c r="A8" s="3" t="s">
        <v>96</v>
      </c>
      <c r="B8" s="3" t="s">
        <v>70</v>
      </c>
      <c r="C8" s="3" t="s">
        <v>7</v>
      </c>
      <c r="D8" s="3" t="s">
        <v>165</v>
      </c>
      <c r="E8" s="38" t="s">
        <v>11</v>
      </c>
      <c r="F8" s="3" t="s">
        <v>8</v>
      </c>
      <c r="G8" s="8"/>
      <c r="H8" s="8"/>
      <c r="I8" s="8"/>
      <c r="J8" s="8"/>
      <c r="K8" s="8"/>
      <c r="L8" s="8">
        <v>500</v>
      </c>
      <c r="M8" s="8">
        <v>750</v>
      </c>
      <c r="N8" s="8">
        <v>750</v>
      </c>
      <c r="O8" s="8">
        <v>750</v>
      </c>
      <c r="P8" s="8">
        <v>750</v>
      </c>
      <c r="Q8" s="8"/>
      <c r="R8" s="8">
        <v>568</v>
      </c>
      <c r="S8" s="8">
        <v>507</v>
      </c>
      <c r="T8" s="8">
        <v>1230</v>
      </c>
      <c r="U8" s="8">
        <v>785</v>
      </c>
      <c r="V8" s="8">
        <v>1074</v>
      </c>
      <c r="W8" s="8">
        <v>1309</v>
      </c>
      <c r="X8" s="8">
        <v>1046</v>
      </c>
      <c r="Y8" s="8">
        <v>1437.4</v>
      </c>
      <c r="Z8" s="8">
        <v>1644.7</v>
      </c>
      <c r="AA8" s="8">
        <v>1385.8</v>
      </c>
      <c r="AB8" s="8">
        <v>681.9</v>
      </c>
      <c r="AC8" s="8">
        <v>325.5</v>
      </c>
      <c r="AD8" s="8">
        <v>184.1</v>
      </c>
      <c r="AE8" s="8">
        <v>479.8</v>
      </c>
      <c r="AF8" s="8">
        <v>616.6</v>
      </c>
      <c r="AG8" s="8">
        <v>438.72</v>
      </c>
      <c r="AH8" s="8">
        <v>333.8</v>
      </c>
      <c r="AI8" s="8">
        <v>452.97</v>
      </c>
      <c r="AJ8" s="8">
        <v>398.74799999999999</v>
      </c>
      <c r="AK8" s="15">
        <v>2</v>
      </c>
      <c r="AM8" s="9">
        <f>+AP8/$AP$3</f>
        <v>0.14811020812826239</v>
      </c>
      <c r="AN8" s="10">
        <f>+AN6+AM8</f>
        <v>0.55146594913178715</v>
      </c>
      <c r="AP8" s="5">
        <f>SUM(G8:AJ8)</f>
        <v>18399.038</v>
      </c>
    </row>
    <row r="9" spans="1:42" x14ac:dyDescent="0.2">
      <c r="A9" s="3" t="s">
        <v>96</v>
      </c>
      <c r="B9" s="3" t="s">
        <v>70</v>
      </c>
      <c r="C9" s="3" t="s">
        <v>7</v>
      </c>
      <c r="D9" s="3" t="s">
        <v>165</v>
      </c>
      <c r="E9" s="38" t="s">
        <v>11</v>
      </c>
      <c r="F9" s="3" t="s">
        <v>9</v>
      </c>
      <c r="G9" s="8"/>
      <c r="H9" s="8"/>
      <c r="I9" s="8"/>
      <c r="J9" s="8"/>
      <c r="K9" s="8"/>
      <c r="L9" s="8">
        <v>-1</v>
      </c>
      <c r="M9" s="8">
        <v>-1</v>
      </c>
      <c r="N9" s="8">
        <v>-1</v>
      </c>
      <c r="O9" s="8">
        <v>-1</v>
      </c>
      <c r="P9" s="8">
        <v>-1</v>
      </c>
      <c r="Q9" s="8"/>
      <c r="R9" s="8">
        <v>-1</v>
      </c>
      <c r="S9" s="8">
        <v>-1</v>
      </c>
      <c r="T9" s="8">
        <v>-1</v>
      </c>
      <c r="U9" s="8">
        <v>-1</v>
      </c>
      <c r="V9" s="8">
        <v>-1</v>
      </c>
      <c r="W9" s="8">
        <v>-1</v>
      </c>
      <c r="X9" s="8">
        <v>-1</v>
      </c>
      <c r="Y9" s="8">
        <v>-1</v>
      </c>
      <c r="Z9" s="8">
        <v>-1</v>
      </c>
      <c r="AA9" s="8">
        <v>-1</v>
      </c>
      <c r="AB9" s="8">
        <v>-1</v>
      </c>
      <c r="AC9" s="8">
        <v>-1</v>
      </c>
      <c r="AD9" s="8">
        <v>-1</v>
      </c>
      <c r="AE9" s="8">
        <v>-1</v>
      </c>
      <c r="AF9" s="8">
        <v>-1</v>
      </c>
      <c r="AG9" s="8">
        <v>-1</v>
      </c>
      <c r="AH9" s="8">
        <v>-1</v>
      </c>
      <c r="AI9" s="8">
        <v>-1</v>
      </c>
      <c r="AJ9" s="8">
        <v>-1</v>
      </c>
      <c r="AK9" s="15">
        <v>2</v>
      </c>
    </row>
    <row r="10" spans="1:42" x14ac:dyDescent="0.2">
      <c r="A10" s="3" t="s">
        <v>96</v>
      </c>
      <c r="B10" s="3" t="s">
        <v>70</v>
      </c>
      <c r="C10" s="3" t="s">
        <v>7</v>
      </c>
      <c r="D10" s="3" t="s">
        <v>71</v>
      </c>
      <c r="E10" s="38" t="s">
        <v>21</v>
      </c>
      <c r="F10" s="3" t="s">
        <v>8</v>
      </c>
      <c r="G10" s="8">
        <v>242</v>
      </c>
      <c r="H10" s="8">
        <v>204</v>
      </c>
      <c r="I10" s="8">
        <v>696</v>
      </c>
      <c r="J10" s="8">
        <v>824</v>
      </c>
      <c r="K10" s="8">
        <v>333</v>
      </c>
      <c r="L10" s="8">
        <v>1113</v>
      </c>
      <c r="M10" s="8">
        <v>752</v>
      </c>
      <c r="N10" s="8">
        <v>1453</v>
      </c>
      <c r="O10" s="8">
        <v>1036</v>
      </c>
      <c r="P10" s="8">
        <v>960</v>
      </c>
      <c r="Q10" s="8">
        <v>657</v>
      </c>
      <c r="R10" s="8">
        <v>633</v>
      </c>
      <c r="S10" s="8"/>
      <c r="T10" s="8"/>
      <c r="U10" s="8"/>
      <c r="V10" s="8"/>
      <c r="W10" s="8"/>
      <c r="X10" s="8"/>
      <c r="Y10" s="8"/>
      <c r="Z10" s="8"/>
      <c r="AA10" s="8"/>
      <c r="AB10" s="8"/>
      <c r="AC10" s="8"/>
      <c r="AD10" s="8"/>
      <c r="AE10" s="8"/>
      <c r="AF10" s="8"/>
      <c r="AG10" s="8"/>
      <c r="AH10" s="8"/>
      <c r="AI10" s="8"/>
      <c r="AJ10" s="8"/>
      <c r="AK10" s="15">
        <v>3</v>
      </c>
      <c r="AM10" s="9">
        <f>+AP10/$AP$3</f>
        <v>7.1668159116032054E-2</v>
      </c>
      <c r="AN10" s="10">
        <f>+AN8+AM10</f>
        <v>0.62313410824781923</v>
      </c>
      <c r="AP10" s="5">
        <f>SUM(G10:AJ10)</f>
        <v>8903</v>
      </c>
    </row>
    <row r="11" spans="1:42" x14ac:dyDescent="0.2">
      <c r="A11" s="3" t="s">
        <v>96</v>
      </c>
      <c r="B11" s="3" t="s">
        <v>70</v>
      </c>
      <c r="C11" s="3" t="s">
        <v>7</v>
      </c>
      <c r="D11" s="3" t="s">
        <v>71</v>
      </c>
      <c r="E11" s="38" t="s">
        <v>21</v>
      </c>
      <c r="F11" s="3" t="s">
        <v>9</v>
      </c>
      <c r="G11" s="8">
        <v>-1</v>
      </c>
      <c r="H11" s="8">
        <v>-1</v>
      </c>
      <c r="I11" s="8">
        <v>-1</v>
      </c>
      <c r="J11" s="8">
        <v>-1</v>
      </c>
      <c r="K11" s="8">
        <v>-1</v>
      </c>
      <c r="L11" s="8">
        <v>-1</v>
      </c>
      <c r="M11" s="8">
        <v>-1</v>
      </c>
      <c r="N11" s="8">
        <v>-1</v>
      </c>
      <c r="O11" s="8">
        <v>-1</v>
      </c>
      <c r="P11" s="8">
        <v>-1</v>
      </c>
      <c r="Q11" s="8">
        <v>-1</v>
      </c>
      <c r="R11" s="8">
        <v>-1</v>
      </c>
      <c r="S11" s="8"/>
      <c r="T11" s="8"/>
      <c r="U11" s="8"/>
      <c r="V11" s="8"/>
      <c r="W11" s="8"/>
      <c r="X11" s="8"/>
      <c r="Y11" s="8"/>
      <c r="Z11" s="8"/>
      <c r="AA11" s="8"/>
      <c r="AB11" s="8"/>
      <c r="AC11" s="8"/>
      <c r="AD11" s="8"/>
      <c r="AE11" s="8"/>
      <c r="AF11" s="8"/>
      <c r="AG11" s="8"/>
      <c r="AH11" s="8"/>
      <c r="AI11" s="8"/>
      <c r="AJ11" s="8"/>
      <c r="AK11" s="15">
        <v>3</v>
      </c>
    </row>
    <row r="12" spans="1:42" x14ac:dyDescent="0.2">
      <c r="A12" s="3" t="s">
        <v>96</v>
      </c>
      <c r="B12" s="3" t="s">
        <v>70</v>
      </c>
      <c r="C12" s="3" t="s">
        <v>7</v>
      </c>
      <c r="D12" s="3" t="s">
        <v>144</v>
      </c>
      <c r="E12" s="38" t="s">
        <v>11</v>
      </c>
      <c r="F12" s="3" t="s">
        <v>8</v>
      </c>
      <c r="G12" s="8"/>
      <c r="H12" s="8"/>
      <c r="I12" s="8"/>
      <c r="J12" s="8"/>
      <c r="K12" s="8"/>
      <c r="L12" s="8"/>
      <c r="M12" s="8"/>
      <c r="N12" s="8"/>
      <c r="O12" s="8"/>
      <c r="P12" s="8"/>
      <c r="Q12" s="8"/>
      <c r="R12" s="8"/>
      <c r="S12" s="8"/>
      <c r="T12" s="8">
        <v>188.387</v>
      </c>
      <c r="U12" s="8">
        <v>66.47</v>
      </c>
      <c r="V12" s="8">
        <v>333.94</v>
      </c>
      <c r="W12" s="8">
        <v>181.48099999999999</v>
      </c>
      <c r="X12" s="8">
        <v>250.45500000000001</v>
      </c>
      <c r="Y12" s="8">
        <v>208.71299999999999</v>
      </c>
      <c r="Z12" s="8">
        <v>459.16800000000001</v>
      </c>
      <c r="AA12" s="8">
        <v>168.042</v>
      </c>
      <c r="AB12" s="8">
        <v>210.596</v>
      </c>
      <c r="AC12" s="8"/>
      <c r="AD12" s="8">
        <v>657.69799999999998</v>
      </c>
      <c r="AE12" s="8">
        <v>588.28300000000002</v>
      </c>
      <c r="AF12" s="8">
        <v>664.20100000000002</v>
      </c>
      <c r="AG12" s="8">
        <v>1217.422</v>
      </c>
      <c r="AH12" s="8">
        <v>733.19100000000003</v>
      </c>
      <c r="AI12" s="8">
        <v>533.66200000000003</v>
      </c>
      <c r="AJ12" s="8">
        <v>429.40100000000001</v>
      </c>
      <c r="AK12" s="15">
        <v>4</v>
      </c>
      <c r="AM12" s="9">
        <f>+AP12/$AP$3</f>
        <v>5.5472668534884827E-2</v>
      </c>
      <c r="AN12" s="10">
        <f>+AN10+AM12</f>
        <v>0.67860677678270409</v>
      </c>
      <c r="AP12" s="5">
        <f>SUM(G12:AJ12)</f>
        <v>6891.11</v>
      </c>
    </row>
    <row r="13" spans="1:42" x14ac:dyDescent="0.2">
      <c r="A13" s="3" t="s">
        <v>96</v>
      </c>
      <c r="B13" s="3" t="s">
        <v>70</v>
      </c>
      <c r="C13" s="3" t="s">
        <v>7</v>
      </c>
      <c r="D13" s="3" t="s">
        <v>144</v>
      </c>
      <c r="E13" s="38" t="s">
        <v>11</v>
      </c>
      <c r="F13" s="3" t="s">
        <v>9</v>
      </c>
      <c r="G13" s="8"/>
      <c r="H13" s="8"/>
      <c r="I13" s="8"/>
      <c r="J13" s="8"/>
      <c r="K13" s="8"/>
      <c r="L13" s="8"/>
      <c r="M13" s="8"/>
      <c r="N13" s="8"/>
      <c r="O13" s="8"/>
      <c r="P13" s="8"/>
      <c r="Q13" s="8"/>
      <c r="R13" s="8"/>
      <c r="S13" s="8"/>
      <c r="T13" s="8">
        <v>-1</v>
      </c>
      <c r="U13" s="8">
        <v>-1</v>
      </c>
      <c r="V13" s="8">
        <v>-1</v>
      </c>
      <c r="W13" s="8">
        <v>-1</v>
      </c>
      <c r="X13" s="8">
        <v>-1</v>
      </c>
      <c r="Y13" s="8">
        <v>-1</v>
      </c>
      <c r="Z13" s="8">
        <v>-1</v>
      </c>
      <c r="AA13" s="8">
        <v>-1</v>
      </c>
      <c r="AB13" s="8">
        <v>-1</v>
      </c>
      <c r="AC13" s="8"/>
      <c r="AD13" s="8">
        <v>-1</v>
      </c>
      <c r="AE13" s="8">
        <v>-1</v>
      </c>
      <c r="AF13" s="8">
        <v>-1</v>
      </c>
      <c r="AG13" s="8" t="s">
        <v>14</v>
      </c>
      <c r="AH13" s="8">
        <v>-1</v>
      </c>
      <c r="AI13" s="8">
        <v>-1</v>
      </c>
      <c r="AJ13" s="8">
        <v>-1</v>
      </c>
      <c r="AK13" s="15">
        <v>4</v>
      </c>
    </row>
    <row r="14" spans="1:42" x14ac:dyDescent="0.2">
      <c r="A14" s="3" t="s">
        <v>96</v>
      </c>
      <c r="B14" s="3" t="s">
        <v>70</v>
      </c>
      <c r="C14" s="3" t="s">
        <v>7</v>
      </c>
      <c r="D14" s="3" t="s">
        <v>145</v>
      </c>
      <c r="E14" s="38" t="s">
        <v>11</v>
      </c>
      <c r="F14" s="3" t="s">
        <v>8</v>
      </c>
      <c r="G14" s="8"/>
      <c r="H14" s="8"/>
      <c r="I14" s="8"/>
      <c r="J14" s="8"/>
      <c r="K14" s="8"/>
      <c r="L14" s="8"/>
      <c r="M14" s="8"/>
      <c r="N14" s="8">
        <v>195</v>
      </c>
      <c r="O14" s="8">
        <v>125</v>
      </c>
      <c r="P14" s="8">
        <v>132</v>
      </c>
      <c r="Q14" s="8"/>
      <c r="R14" s="8"/>
      <c r="S14" s="8">
        <v>112</v>
      </c>
      <c r="T14" s="8">
        <v>69.099999999999994</v>
      </c>
      <c r="U14" s="8">
        <v>72.13</v>
      </c>
      <c r="V14" s="8">
        <v>182.9</v>
      </c>
      <c r="W14" s="8">
        <v>147.69999999999999</v>
      </c>
      <c r="X14" s="8">
        <v>165.3</v>
      </c>
      <c r="Y14" s="8">
        <v>300.8</v>
      </c>
      <c r="Z14" s="8">
        <v>276.16000000000003</v>
      </c>
      <c r="AA14" s="8">
        <v>362.6</v>
      </c>
      <c r="AB14" s="8">
        <v>289.27999999999997</v>
      </c>
      <c r="AC14" s="8">
        <v>271.18</v>
      </c>
      <c r="AD14" s="8">
        <v>501.423</v>
      </c>
      <c r="AE14" s="8">
        <v>298.8</v>
      </c>
      <c r="AF14" s="8">
        <v>488.99200000000002</v>
      </c>
      <c r="AG14" s="8">
        <v>635.41</v>
      </c>
      <c r="AH14" s="8">
        <v>955.44200000000001</v>
      </c>
      <c r="AI14" s="8">
        <v>407.69</v>
      </c>
      <c r="AJ14" s="8">
        <v>643.78</v>
      </c>
      <c r="AK14" s="15">
        <v>5</v>
      </c>
      <c r="AM14" s="9">
        <f>+AP14/$AP$3</f>
        <v>5.339239214678617E-2</v>
      </c>
      <c r="AN14" s="10">
        <f>+AN12+AM14</f>
        <v>0.73199916892949024</v>
      </c>
      <c r="AP14" s="5">
        <f>SUM(G14:AJ14)</f>
        <v>6632.6869999999999</v>
      </c>
    </row>
    <row r="15" spans="1:42" x14ac:dyDescent="0.2">
      <c r="A15" s="3" t="s">
        <v>96</v>
      </c>
      <c r="B15" s="3" t="s">
        <v>70</v>
      </c>
      <c r="C15" s="3" t="s">
        <v>7</v>
      </c>
      <c r="D15" s="3" t="s">
        <v>145</v>
      </c>
      <c r="E15" s="38" t="s">
        <v>11</v>
      </c>
      <c r="F15" s="3" t="s">
        <v>9</v>
      </c>
      <c r="G15" s="8"/>
      <c r="H15" s="8"/>
      <c r="I15" s="8"/>
      <c r="J15" s="8"/>
      <c r="K15" s="8"/>
      <c r="L15" s="8"/>
      <c r="M15" s="8"/>
      <c r="N15" s="8">
        <v>-1</v>
      </c>
      <c r="O15" s="8">
        <v>-1</v>
      </c>
      <c r="P15" s="8">
        <v>-1</v>
      </c>
      <c r="Q15" s="8"/>
      <c r="R15" s="8"/>
      <c r="S15" s="8">
        <v>-1</v>
      </c>
      <c r="T15" s="8">
        <v>-1</v>
      </c>
      <c r="U15" s="8">
        <v>-1</v>
      </c>
      <c r="V15" s="8">
        <v>-1</v>
      </c>
      <c r="W15" s="8">
        <v>-1</v>
      </c>
      <c r="X15" s="8">
        <v>-1</v>
      </c>
      <c r="Y15" s="8">
        <v>-1</v>
      </c>
      <c r="Z15" s="8">
        <v>-1</v>
      </c>
      <c r="AA15" s="8">
        <v>-1</v>
      </c>
      <c r="AB15" s="8">
        <v>-1</v>
      </c>
      <c r="AC15" s="8">
        <v>-1</v>
      </c>
      <c r="AD15" s="8">
        <v>-1</v>
      </c>
      <c r="AE15" s="8">
        <v>-1</v>
      </c>
      <c r="AF15" s="8">
        <v>-1</v>
      </c>
      <c r="AG15" s="8">
        <v>-1</v>
      </c>
      <c r="AH15" s="8">
        <v>-1</v>
      </c>
      <c r="AI15" s="8">
        <v>-1</v>
      </c>
      <c r="AJ15" s="8">
        <v>-1</v>
      </c>
      <c r="AK15" s="15">
        <v>5</v>
      </c>
    </row>
    <row r="16" spans="1:42" x14ac:dyDescent="0.2">
      <c r="A16" s="3" t="s">
        <v>96</v>
      </c>
      <c r="B16" s="3" t="s">
        <v>70</v>
      </c>
      <c r="C16" s="3" t="s">
        <v>7</v>
      </c>
      <c r="D16" s="3" t="s">
        <v>80</v>
      </c>
      <c r="E16" s="38" t="s">
        <v>21</v>
      </c>
      <c r="F16" s="3" t="s">
        <v>8</v>
      </c>
      <c r="G16" s="8">
        <v>161</v>
      </c>
      <c r="H16" s="8">
        <v>156</v>
      </c>
      <c r="I16" s="8">
        <v>155</v>
      </c>
      <c r="J16" s="8">
        <v>270</v>
      </c>
      <c r="K16" s="8">
        <v>350</v>
      </c>
      <c r="L16" s="8">
        <v>417</v>
      </c>
      <c r="M16" s="8">
        <v>390</v>
      </c>
      <c r="N16" s="8">
        <v>370</v>
      </c>
      <c r="O16" s="8">
        <v>370</v>
      </c>
      <c r="P16" s="8">
        <v>330</v>
      </c>
      <c r="Q16" s="8"/>
      <c r="R16" s="8"/>
      <c r="S16" s="8"/>
      <c r="T16" s="8"/>
      <c r="U16" s="8">
        <v>192.8</v>
      </c>
      <c r="V16" s="8">
        <v>133.1</v>
      </c>
      <c r="W16" s="8">
        <v>162.94999999999999</v>
      </c>
      <c r="X16" s="8">
        <v>148.02500000000001</v>
      </c>
      <c r="Y16" s="8">
        <v>155.488</v>
      </c>
      <c r="Z16" s="8">
        <v>303.512</v>
      </c>
      <c r="AA16" s="8">
        <v>229.5</v>
      </c>
      <c r="AB16" s="8"/>
      <c r="AC16" s="8"/>
      <c r="AD16" s="8"/>
      <c r="AE16" s="8"/>
      <c r="AF16" s="8"/>
      <c r="AG16" s="8"/>
      <c r="AH16" s="8"/>
      <c r="AI16" s="8"/>
      <c r="AJ16" s="8"/>
      <c r="AK16" s="15">
        <v>6</v>
      </c>
      <c r="AM16" s="9">
        <f>+AP16/$AP$3</f>
        <v>3.4569240795676755E-2</v>
      </c>
      <c r="AN16" s="10">
        <f>+AN14+AM16</f>
        <v>0.76656840972516704</v>
      </c>
      <c r="AP16" s="5">
        <f>SUM(G16:AJ16)</f>
        <v>4294.375</v>
      </c>
    </row>
    <row r="17" spans="1:42" x14ac:dyDescent="0.2">
      <c r="A17" s="3" t="s">
        <v>96</v>
      </c>
      <c r="B17" s="3" t="s">
        <v>70</v>
      </c>
      <c r="C17" s="3" t="s">
        <v>7</v>
      </c>
      <c r="D17" s="3" t="s">
        <v>80</v>
      </c>
      <c r="E17" s="38" t="s">
        <v>21</v>
      </c>
      <c r="F17" s="3" t="s">
        <v>9</v>
      </c>
      <c r="G17" s="8">
        <v>-1</v>
      </c>
      <c r="H17" s="8">
        <v>-1</v>
      </c>
      <c r="I17" s="8">
        <v>-1</v>
      </c>
      <c r="J17" s="8">
        <v>-1</v>
      </c>
      <c r="K17" s="8">
        <v>-1</v>
      </c>
      <c r="L17" s="8">
        <v>-1</v>
      </c>
      <c r="M17" s="8">
        <v>-1</v>
      </c>
      <c r="N17" s="8">
        <v>-1</v>
      </c>
      <c r="O17" s="8">
        <v>-1</v>
      </c>
      <c r="P17" s="8">
        <v>-1</v>
      </c>
      <c r="Q17" s="8"/>
      <c r="R17" s="8"/>
      <c r="S17" s="8"/>
      <c r="T17" s="8"/>
      <c r="U17" s="8">
        <v>-1</v>
      </c>
      <c r="V17" s="8">
        <v>-1</v>
      </c>
      <c r="W17" s="8">
        <v>-1</v>
      </c>
      <c r="X17" s="8">
        <v>-1</v>
      </c>
      <c r="Y17" s="8">
        <v>-1</v>
      </c>
      <c r="Z17" s="8">
        <v>-1</v>
      </c>
      <c r="AA17" s="8">
        <v>-1</v>
      </c>
      <c r="AB17" s="8"/>
      <c r="AC17" s="8"/>
      <c r="AD17" s="8"/>
      <c r="AE17" s="8"/>
      <c r="AF17" s="8"/>
      <c r="AG17" s="8"/>
      <c r="AH17" s="8"/>
      <c r="AI17" s="8"/>
      <c r="AJ17" s="8"/>
      <c r="AK17" s="15">
        <v>6</v>
      </c>
    </row>
    <row r="18" spans="1:42" x14ac:dyDescent="0.2">
      <c r="A18" s="3" t="s">
        <v>96</v>
      </c>
      <c r="B18" s="3" t="s">
        <v>70</v>
      </c>
      <c r="C18" s="3" t="s">
        <v>7</v>
      </c>
      <c r="D18" s="3" t="s">
        <v>72</v>
      </c>
      <c r="E18" s="38" t="s">
        <v>11</v>
      </c>
      <c r="F18" s="3" t="s">
        <v>8</v>
      </c>
      <c r="G18" s="8">
        <v>295</v>
      </c>
      <c r="H18" s="8">
        <v>290</v>
      </c>
      <c r="I18" s="8">
        <v>343</v>
      </c>
      <c r="J18" s="8">
        <v>341</v>
      </c>
      <c r="K18" s="8">
        <v>301</v>
      </c>
      <c r="L18" s="8">
        <v>252</v>
      </c>
      <c r="M18" s="8">
        <v>335</v>
      </c>
      <c r="N18" s="8">
        <v>321</v>
      </c>
      <c r="O18" s="8">
        <v>269</v>
      </c>
      <c r="P18" s="8">
        <v>79</v>
      </c>
      <c r="Q18" s="8"/>
      <c r="R18" s="8">
        <v>83</v>
      </c>
      <c r="S18" s="8">
        <v>70</v>
      </c>
      <c r="T18" s="8">
        <v>83</v>
      </c>
      <c r="U18" s="8"/>
      <c r="V18" s="8"/>
      <c r="W18" s="8"/>
      <c r="X18" s="8"/>
      <c r="Y18" s="8">
        <v>54.19</v>
      </c>
      <c r="Z18" s="8">
        <v>1.629</v>
      </c>
      <c r="AA18" s="8">
        <v>99.81</v>
      </c>
      <c r="AB18" s="8">
        <v>231.5</v>
      </c>
      <c r="AC18" s="8">
        <v>103.669</v>
      </c>
      <c r="AD18" s="8">
        <v>121.327</v>
      </c>
      <c r="AE18" s="8">
        <v>55.542000000000002</v>
      </c>
      <c r="AF18" s="8">
        <v>0.156</v>
      </c>
      <c r="AG18" s="8">
        <v>7.47</v>
      </c>
      <c r="AH18" s="8">
        <v>98.753</v>
      </c>
      <c r="AI18" s="8">
        <v>62.618000000000002</v>
      </c>
      <c r="AJ18" s="8"/>
      <c r="AK18" s="15">
        <v>7</v>
      </c>
      <c r="AM18" s="9">
        <f>+AP18/$AP$3</f>
        <v>3.138381128742513E-2</v>
      </c>
      <c r="AN18" s="10">
        <f>+AN16+AM18</f>
        <v>0.79795222101259222</v>
      </c>
      <c r="AP18" s="5">
        <f>SUM(G18:AJ18)</f>
        <v>3898.6639999999998</v>
      </c>
    </row>
    <row r="19" spans="1:42" x14ac:dyDescent="0.2">
      <c r="A19" s="3" t="s">
        <v>96</v>
      </c>
      <c r="B19" s="3" t="s">
        <v>70</v>
      </c>
      <c r="C19" s="3" t="s">
        <v>7</v>
      </c>
      <c r="D19" s="3" t="s">
        <v>72</v>
      </c>
      <c r="E19" s="38" t="s">
        <v>11</v>
      </c>
      <c r="F19" s="3" t="s">
        <v>9</v>
      </c>
      <c r="G19" s="8">
        <v>-1</v>
      </c>
      <c r="H19" s="8">
        <v>-1</v>
      </c>
      <c r="I19" s="8">
        <v>-1</v>
      </c>
      <c r="J19" s="8">
        <v>-1</v>
      </c>
      <c r="K19" s="8">
        <v>-1</v>
      </c>
      <c r="L19" s="8">
        <v>-1</v>
      </c>
      <c r="M19" s="8">
        <v>-1</v>
      </c>
      <c r="N19" s="8">
        <v>-1</v>
      </c>
      <c r="O19" s="8">
        <v>-1</v>
      </c>
      <c r="P19" s="8">
        <v>-1</v>
      </c>
      <c r="Q19" s="8"/>
      <c r="R19" s="8">
        <v>-1</v>
      </c>
      <c r="S19" s="8">
        <v>-1</v>
      </c>
      <c r="T19" s="8">
        <v>-1</v>
      </c>
      <c r="U19" s="8"/>
      <c r="V19" s="8"/>
      <c r="W19" s="8"/>
      <c r="X19" s="8"/>
      <c r="Y19" s="8" t="s">
        <v>13</v>
      </c>
      <c r="Z19" s="8" t="s">
        <v>13</v>
      </c>
      <c r="AA19" s="8" t="s">
        <v>13</v>
      </c>
      <c r="AB19" s="8" t="s">
        <v>13</v>
      </c>
      <c r="AC19" s="8" t="s">
        <v>13</v>
      </c>
      <c r="AD19" s="8">
        <v>-1</v>
      </c>
      <c r="AE19" s="8">
        <v>-1</v>
      </c>
      <c r="AF19" s="8">
        <v>-1</v>
      </c>
      <c r="AG19" s="8" t="s">
        <v>13</v>
      </c>
      <c r="AH19" s="8" t="s">
        <v>13</v>
      </c>
      <c r="AI19" s="8" t="s">
        <v>13</v>
      </c>
      <c r="AJ19" s="8"/>
      <c r="AK19" s="15">
        <v>7</v>
      </c>
    </row>
    <row r="20" spans="1:42" x14ac:dyDescent="0.2">
      <c r="A20" s="3" t="s">
        <v>96</v>
      </c>
      <c r="B20" s="3" t="s">
        <v>70</v>
      </c>
      <c r="C20" s="3" t="s">
        <v>7</v>
      </c>
      <c r="D20" s="3" t="s">
        <v>72</v>
      </c>
      <c r="E20" s="38" t="s">
        <v>25</v>
      </c>
      <c r="F20" s="3" t="s">
        <v>8</v>
      </c>
      <c r="G20" s="8"/>
      <c r="H20" s="8"/>
      <c r="I20" s="8"/>
      <c r="J20" s="8"/>
      <c r="K20" s="8"/>
      <c r="L20" s="8"/>
      <c r="M20" s="8"/>
      <c r="N20" s="8"/>
      <c r="O20" s="8"/>
      <c r="P20" s="8"/>
      <c r="Q20" s="8"/>
      <c r="R20" s="8">
        <v>27</v>
      </c>
      <c r="S20" s="8">
        <v>18</v>
      </c>
      <c r="T20" s="8">
        <v>57</v>
      </c>
      <c r="U20" s="8">
        <v>96</v>
      </c>
      <c r="V20" s="8"/>
      <c r="W20" s="8">
        <v>48</v>
      </c>
      <c r="X20" s="8">
        <v>24</v>
      </c>
      <c r="Y20" s="8">
        <v>42.87</v>
      </c>
      <c r="Z20" s="8">
        <v>3.7610000000000001</v>
      </c>
      <c r="AA20" s="8">
        <v>55.99</v>
      </c>
      <c r="AB20" s="8">
        <v>105.06</v>
      </c>
      <c r="AC20" s="8">
        <v>95.980999999999995</v>
      </c>
      <c r="AD20" s="8">
        <v>144.46</v>
      </c>
      <c r="AE20" s="8">
        <v>385.32799999999997</v>
      </c>
      <c r="AF20" s="8">
        <v>272.75</v>
      </c>
      <c r="AG20" s="8">
        <v>234.84</v>
      </c>
      <c r="AH20" s="8">
        <v>129.673</v>
      </c>
      <c r="AI20" s="8">
        <v>132.208</v>
      </c>
      <c r="AJ20" s="8">
        <v>792.13699999999994</v>
      </c>
      <c r="AK20" s="15">
        <v>8</v>
      </c>
      <c r="AM20" s="9">
        <f>+AP20/$AP$3</f>
        <v>2.1453420285011137E-2</v>
      </c>
      <c r="AN20" s="10">
        <f>+AN18+AM20</f>
        <v>0.8194056412976034</v>
      </c>
      <c r="AP20" s="5">
        <f>SUM(G20:AJ20)</f>
        <v>2665.058</v>
      </c>
    </row>
    <row r="21" spans="1:42" x14ac:dyDescent="0.2">
      <c r="A21" s="3" t="s">
        <v>96</v>
      </c>
      <c r="B21" s="3" t="s">
        <v>70</v>
      </c>
      <c r="C21" s="3" t="s">
        <v>7</v>
      </c>
      <c r="D21" s="3" t="s">
        <v>72</v>
      </c>
      <c r="E21" s="38" t="s">
        <v>25</v>
      </c>
      <c r="F21" s="3" t="s">
        <v>9</v>
      </c>
      <c r="G21" s="8"/>
      <c r="H21" s="8"/>
      <c r="I21" s="8"/>
      <c r="J21" s="8"/>
      <c r="K21" s="8"/>
      <c r="L21" s="8"/>
      <c r="M21" s="8"/>
      <c r="N21" s="8"/>
      <c r="O21" s="8"/>
      <c r="P21" s="8"/>
      <c r="Q21" s="8"/>
      <c r="R21" s="8">
        <v>-1</v>
      </c>
      <c r="S21" s="8">
        <v>-1</v>
      </c>
      <c r="T21" s="8">
        <v>-1</v>
      </c>
      <c r="U21" s="8">
        <v>-1</v>
      </c>
      <c r="V21" s="8"/>
      <c r="W21" s="8">
        <v>-1</v>
      </c>
      <c r="X21" s="8">
        <v>-1</v>
      </c>
      <c r="Y21" s="8" t="s">
        <v>13</v>
      </c>
      <c r="Z21" s="8" t="s">
        <v>13</v>
      </c>
      <c r="AA21" s="8" t="s">
        <v>13</v>
      </c>
      <c r="AB21" s="8" t="s">
        <v>13</v>
      </c>
      <c r="AC21" s="8" t="s">
        <v>13</v>
      </c>
      <c r="AD21" s="8">
        <v>-1</v>
      </c>
      <c r="AE21" s="8">
        <v>-1</v>
      </c>
      <c r="AF21" s="8">
        <v>-1</v>
      </c>
      <c r="AG21" s="8" t="s">
        <v>13</v>
      </c>
      <c r="AH21" s="8" t="s">
        <v>13</v>
      </c>
      <c r="AI21" s="8" t="s">
        <v>13</v>
      </c>
      <c r="AJ21" s="8" t="s">
        <v>13</v>
      </c>
      <c r="AK21" s="15">
        <v>8</v>
      </c>
    </row>
    <row r="22" spans="1:42" x14ac:dyDescent="0.2">
      <c r="A22" s="3" t="s">
        <v>96</v>
      </c>
      <c r="B22" s="3" t="s">
        <v>70</v>
      </c>
      <c r="C22" s="3" t="s">
        <v>7</v>
      </c>
      <c r="D22" s="3" t="s">
        <v>73</v>
      </c>
      <c r="E22" s="38" t="s">
        <v>11</v>
      </c>
      <c r="F22" s="3" t="s">
        <v>8</v>
      </c>
      <c r="G22" s="8"/>
      <c r="H22" s="8"/>
      <c r="I22" s="8"/>
      <c r="J22" s="8"/>
      <c r="K22" s="8"/>
      <c r="L22" s="8"/>
      <c r="M22" s="8"/>
      <c r="N22" s="8"/>
      <c r="O22" s="8"/>
      <c r="P22" s="8"/>
      <c r="Q22" s="8"/>
      <c r="R22" s="8"/>
      <c r="S22" s="8"/>
      <c r="T22" s="8"/>
      <c r="U22" s="8"/>
      <c r="V22" s="8"/>
      <c r="W22" s="8"/>
      <c r="X22" s="8"/>
      <c r="Y22" s="8"/>
      <c r="Z22" s="8"/>
      <c r="AA22" s="8">
        <v>849</v>
      </c>
      <c r="AB22" s="8">
        <v>712</v>
      </c>
      <c r="AC22" s="8"/>
      <c r="AD22" s="8"/>
      <c r="AE22" s="8"/>
      <c r="AF22" s="8">
        <v>1003</v>
      </c>
      <c r="AG22" s="8"/>
      <c r="AH22" s="8"/>
      <c r="AI22" s="8"/>
      <c r="AJ22" s="8"/>
      <c r="AK22" s="15">
        <v>9</v>
      </c>
      <c r="AM22" s="9">
        <f>+AP22/$AP$3</f>
        <v>2.0639914632540286E-2</v>
      </c>
      <c r="AN22" s="10">
        <f>+AN20+AM22</f>
        <v>0.84004555593014374</v>
      </c>
      <c r="AP22" s="5">
        <f>SUM(G22:AJ22)</f>
        <v>2564</v>
      </c>
    </row>
    <row r="23" spans="1:42" x14ac:dyDescent="0.2">
      <c r="A23" s="3" t="s">
        <v>96</v>
      </c>
      <c r="B23" s="3" t="s">
        <v>70</v>
      </c>
      <c r="C23" s="3" t="s">
        <v>7</v>
      </c>
      <c r="D23" s="3" t="s">
        <v>73</v>
      </c>
      <c r="E23" s="38" t="s">
        <v>11</v>
      </c>
      <c r="F23" s="3" t="s">
        <v>9</v>
      </c>
      <c r="G23" s="8"/>
      <c r="H23" s="8"/>
      <c r="I23" s="8"/>
      <c r="J23" s="8"/>
      <c r="K23" s="8"/>
      <c r="L23" s="8"/>
      <c r="M23" s="8"/>
      <c r="N23" s="8"/>
      <c r="O23" s="8"/>
      <c r="P23" s="8"/>
      <c r="Q23" s="8"/>
      <c r="R23" s="8"/>
      <c r="S23" s="8"/>
      <c r="T23" s="8"/>
      <c r="U23" s="8"/>
      <c r="V23" s="8"/>
      <c r="W23" s="8"/>
      <c r="X23" s="8"/>
      <c r="Y23" s="8"/>
      <c r="Z23" s="8"/>
      <c r="AA23" s="8">
        <v>-1</v>
      </c>
      <c r="AB23" s="8">
        <v>-1</v>
      </c>
      <c r="AC23" s="8"/>
      <c r="AD23" s="8"/>
      <c r="AE23" s="8"/>
      <c r="AF23" s="8">
        <v>-1</v>
      </c>
      <c r="AG23" s="8"/>
      <c r="AH23" s="8"/>
      <c r="AI23" s="8"/>
      <c r="AJ23" s="8"/>
      <c r="AK23" s="15">
        <v>9</v>
      </c>
    </row>
    <row r="24" spans="1:42" x14ac:dyDescent="0.2">
      <c r="A24" s="3" t="s">
        <v>96</v>
      </c>
      <c r="B24" s="3" t="s">
        <v>70</v>
      </c>
      <c r="C24" s="3" t="s">
        <v>7</v>
      </c>
      <c r="D24" s="3" t="s">
        <v>144</v>
      </c>
      <c r="E24" s="38" t="s">
        <v>25</v>
      </c>
      <c r="F24" s="3" t="s">
        <v>8</v>
      </c>
      <c r="G24" s="8"/>
      <c r="H24" s="8"/>
      <c r="I24" s="8"/>
      <c r="J24" s="8"/>
      <c r="K24" s="8"/>
      <c r="L24" s="8"/>
      <c r="M24" s="8"/>
      <c r="N24" s="8"/>
      <c r="O24" s="8"/>
      <c r="P24" s="8"/>
      <c r="Q24" s="8">
        <v>10</v>
      </c>
      <c r="R24" s="8">
        <v>13</v>
      </c>
      <c r="S24" s="8">
        <v>18</v>
      </c>
      <c r="T24" s="8">
        <v>14.64</v>
      </c>
      <c r="U24" s="8">
        <v>16.202999999999999</v>
      </c>
      <c r="V24" s="8">
        <v>87.275999999999996</v>
      </c>
      <c r="W24" s="8">
        <v>223.55799999999999</v>
      </c>
      <c r="X24" s="8">
        <v>65.456999999999994</v>
      </c>
      <c r="Y24" s="8">
        <v>54.546999999999997</v>
      </c>
      <c r="Z24" s="8">
        <v>120.004</v>
      </c>
      <c r="AA24" s="8">
        <v>326.51400000000001</v>
      </c>
      <c r="AB24" s="8">
        <v>192.85599999999999</v>
      </c>
      <c r="AC24" s="8"/>
      <c r="AD24" s="8">
        <v>69.129000000000005</v>
      </c>
      <c r="AE24" s="8">
        <v>201.61600000000001</v>
      </c>
      <c r="AF24" s="8">
        <v>114.62</v>
      </c>
      <c r="AG24" s="8">
        <v>173.44399999999999</v>
      </c>
      <c r="AH24" s="8">
        <v>322.93599999999998</v>
      </c>
      <c r="AI24" s="8">
        <v>136.28700000000001</v>
      </c>
      <c r="AJ24" s="8">
        <v>171.22200000000001</v>
      </c>
      <c r="AK24" s="15">
        <v>10</v>
      </c>
      <c r="AM24" s="9">
        <f>+AP24/$AP$3</f>
        <v>1.876677798052764E-2</v>
      </c>
      <c r="AN24" s="10">
        <f>+AN22+AM24</f>
        <v>0.85881233391067135</v>
      </c>
      <c r="AP24" s="5">
        <f>SUM(G24:AJ24)</f>
        <v>2331.3090000000002</v>
      </c>
    </row>
    <row r="25" spans="1:42" x14ac:dyDescent="0.2">
      <c r="A25" s="3" t="s">
        <v>96</v>
      </c>
      <c r="B25" s="3" t="s">
        <v>70</v>
      </c>
      <c r="C25" s="3" t="s">
        <v>7</v>
      </c>
      <c r="D25" s="3" t="s">
        <v>144</v>
      </c>
      <c r="E25" s="38" t="s">
        <v>25</v>
      </c>
      <c r="F25" s="3" t="s">
        <v>9</v>
      </c>
      <c r="G25" s="8"/>
      <c r="H25" s="8"/>
      <c r="I25" s="8"/>
      <c r="J25" s="8"/>
      <c r="K25" s="8"/>
      <c r="L25" s="8"/>
      <c r="M25" s="8"/>
      <c r="N25" s="8"/>
      <c r="O25" s="8"/>
      <c r="P25" s="8"/>
      <c r="Q25" s="8">
        <v>-1</v>
      </c>
      <c r="R25" s="8" t="s">
        <v>12</v>
      </c>
      <c r="S25" s="8">
        <v>-1</v>
      </c>
      <c r="T25" s="8">
        <v>-1</v>
      </c>
      <c r="U25" s="8">
        <v>-1</v>
      </c>
      <c r="V25" s="8">
        <v>-1</v>
      </c>
      <c r="W25" s="8">
        <v>-1</v>
      </c>
      <c r="X25" s="8">
        <v>-1</v>
      </c>
      <c r="Y25" s="8">
        <v>-1</v>
      </c>
      <c r="Z25" s="8">
        <v>-1</v>
      </c>
      <c r="AA25" s="8">
        <v>-1</v>
      </c>
      <c r="AB25" s="8">
        <v>-1</v>
      </c>
      <c r="AC25" s="8"/>
      <c r="AD25" s="8">
        <v>-1</v>
      </c>
      <c r="AE25" s="8" t="s">
        <v>14</v>
      </c>
      <c r="AF25" s="8" t="s">
        <v>12</v>
      </c>
      <c r="AG25" s="8" t="s">
        <v>14</v>
      </c>
      <c r="AH25" s="8" t="s">
        <v>14</v>
      </c>
      <c r="AI25" s="8" t="s">
        <v>14</v>
      </c>
      <c r="AJ25" s="8" t="s">
        <v>14</v>
      </c>
      <c r="AK25" s="15">
        <v>10</v>
      </c>
    </row>
    <row r="26" spans="1:42" x14ac:dyDescent="0.2">
      <c r="A26" s="3" t="s">
        <v>96</v>
      </c>
      <c r="B26" s="3" t="s">
        <v>70</v>
      </c>
      <c r="C26" s="3" t="s">
        <v>7</v>
      </c>
      <c r="D26" s="3" t="s">
        <v>139</v>
      </c>
      <c r="E26" s="38" t="s">
        <v>34</v>
      </c>
      <c r="F26" s="3" t="s">
        <v>8</v>
      </c>
      <c r="G26" s="8"/>
      <c r="H26" s="8"/>
      <c r="I26" s="8">
        <v>1</v>
      </c>
      <c r="J26" s="8">
        <v>11</v>
      </c>
      <c r="K26" s="8">
        <v>3</v>
      </c>
      <c r="L26" s="8">
        <v>4</v>
      </c>
      <c r="M26" s="8"/>
      <c r="N26" s="8"/>
      <c r="O26" s="8">
        <v>67.2</v>
      </c>
      <c r="P26" s="8">
        <v>2.9</v>
      </c>
      <c r="Q26" s="8"/>
      <c r="R26" s="8"/>
      <c r="S26" s="8">
        <v>224.547</v>
      </c>
      <c r="T26" s="8">
        <v>73.018000000000001</v>
      </c>
      <c r="U26" s="8">
        <v>50.317999999999998</v>
      </c>
      <c r="V26" s="8">
        <v>124.613</v>
      </c>
      <c r="W26" s="8">
        <v>47.241</v>
      </c>
      <c r="X26" s="8">
        <v>124.80500000000001</v>
      </c>
      <c r="Y26" s="8">
        <v>176.946</v>
      </c>
      <c r="Z26" s="8">
        <v>64.070999999999998</v>
      </c>
      <c r="AA26" s="8">
        <v>78.179000000000002</v>
      </c>
      <c r="AB26" s="8">
        <v>82.106999999999999</v>
      </c>
      <c r="AC26" s="8">
        <v>139.86799999999999</v>
      </c>
      <c r="AD26" s="8">
        <v>52.804000000000002</v>
      </c>
      <c r="AE26" s="8">
        <v>82.221000000000004</v>
      </c>
      <c r="AF26" s="8">
        <v>91.406000000000006</v>
      </c>
      <c r="AG26" s="8"/>
      <c r="AH26" s="8">
        <v>177.28399999999999</v>
      </c>
      <c r="AI26" s="8">
        <v>196.22800000000001</v>
      </c>
      <c r="AJ26" s="8">
        <v>192.16300000000001</v>
      </c>
      <c r="AK26" s="15">
        <v>11</v>
      </c>
      <c r="AM26" s="9">
        <f>+AP26/$AP$3</f>
        <v>1.6638467906542723E-2</v>
      </c>
      <c r="AN26" s="10">
        <f>+AN24+AM26</f>
        <v>0.87545080181721413</v>
      </c>
      <c r="AP26" s="5">
        <f>SUM(G26:AJ26)</f>
        <v>2066.9190000000003</v>
      </c>
    </row>
    <row r="27" spans="1:42" x14ac:dyDescent="0.2">
      <c r="A27" s="3" t="s">
        <v>96</v>
      </c>
      <c r="B27" s="3" t="s">
        <v>70</v>
      </c>
      <c r="C27" s="3" t="s">
        <v>7</v>
      </c>
      <c r="D27" s="3" t="s">
        <v>139</v>
      </c>
      <c r="E27" s="38" t="s">
        <v>34</v>
      </c>
      <c r="F27" s="3" t="s">
        <v>9</v>
      </c>
      <c r="G27" s="8"/>
      <c r="H27" s="8"/>
      <c r="I27" s="8" t="s">
        <v>13</v>
      </c>
      <c r="J27" s="8" t="s">
        <v>13</v>
      </c>
      <c r="K27" s="8" t="s">
        <v>13</v>
      </c>
      <c r="L27" s="8">
        <v>-1</v>
      </c>
      <c r="M27" s="8"/>
      <c r="N27" s="8"/>
      <c r="O27" s="8" t="s">
        <v>13</v>
      </c>
      <c r="P27" s="8" t="s">
        <v>13</v>
      </c>
      <c r="Q27" s="8"/>
      <c r="R27" s="8"/>
      <c r="S27" s="8">
        <v>-1</v>
      </c>
      <c r="T27" s="8">
        <v>-1</v>
      </c>
      <c r="U27" s="8">
        <v>-1</v>
      </c>
      <c r="V27" s="8" t="s">
        <v>14</v>
      </c>
      <c r="W27" s="8" t="s">
        <v>49</v>
      </c>
      <c r="X27" s="8" t="s">
        <v>49</v>
      </c>
      <c r="Y27" s="8" t="s">
        <v>13</v>
      </c>
      <c r="Z27" s="8" t="s">
        <v>49</v>
      </c>
      <c r="AA27" s="8" t="s">
        <v>14</v>
      </c>
      <c r="AB27" s="8" t="s">
        <v>14</v>
      </c>
      <c r="AC27" s="8" t="s">
        <v>14</v>
      </c>
      <c r="AD27" s="8" t="s">
        <v>14</v>
      </c>
      <c r="AE27" s="8" t="s">
        <v>14</v>
      </c>
      <c r="AF27" s="8" t="s">
        <v>14</v>
      </c>
      <c r="AG27" s="8" t="s">
        <v>14</v>
      </c>
      <c r="AH27" s="8" t="s">
        <v>13</v>
      </c>
      <c r="AI27" s="8" t="s">
        <v>14</v>
      </c>
      <c r="AJ27" s="8" t="s">
        <v>14</v>
      </c>
      <c r="AK27" s="15">
        <v>11</v>
      </c>
    </row>
    <row r="28" spans="1:42" x14ac:dyDescent="0.2">
      <c r="A28" s="3" t="s">
        <v>96</v>
      </c>
      <c r="B28" s="3" t="s">
        <v>70</v>
      </c>
      <c r="C28" s="3" t="s">
        <v>7</v>
      </c>
      <c r="D28" s="3" t="s">
        <v>139</v>
      </c>
      <c r="E28" s="38" t="s">
        <v>11</v>
      </c>
      <c r="F28" s="3" t="s">
        <v>8</v>
      </c>
      <c r="G28" s="8"/>
      <c r="H28" s="8"/>
      <c r="I28" s="8"/>
      <c r="J28" s="8"/>
      <c r="K28" s="8"/>
      <c r="L28" s="8"/>
      <c r="M28" s="8"/>
      <c r="N28" s="8"/>
      <c r="O28" s="8"/>
      <c r="P28" s="8"/>
      <c r="Q28" s="8"/>
      <c r="R28" s="8"/>
      <c r="S28" s="8"/>
      <c r="T28" s="8"/>
      <c r="U28" s="8"/>
      <c r="V28" s="8"/>
      <c r="W28" s="8"/>
      <c r="X28" s="8"/>
      <c r="Y28" s="8"/>
      <c r="Z28" s="8"/>
      <c r="AA28" s="8"/>
      <c r="AB28" s="8"/>
      <c r="AC28" s="8">
        <v>202.828</v>
      </c>
      <c r="AD28" s="8">
        <v>160.52600000000001</v>
      </c>
      <c r="AE28" s="8">
        <v>217.542</v>
      </c>
      <c r="AF28" s="8">
        <v>141.334</v>
      </c>
      <c r="AG28" s="8">
        <v>425.10500000000002</v>
      </c>
      <c r="AH28" s="8">
        <v>166.32599999999999</v>
      </c>
      <c r="AI28" s="8">
        <v>157.87100000000001</v>
      </c>
      <c r="AJ28" s="8">
        <v>283.57299999999998</v>
      </c>
      <c r="AK28" s="15">
        <v>12</v>
      </c>
      <c r="AM28" s="9">
        <f>+AP28/$AP$3</f>
        <v>1.4128399910742832E-2</v>
      </c>
      <c r="AN28" s="10">
        <f>+AN26+AM28</f>
        <v>0.88957920172795701</v>
      </c>
      <c r="AP28" s="5">
        <f>SUM(G28:AJ28)</f>
        <v>1755.105</v>
      </c>
    </row>
    <row r="29" spans="1:42" x14ac:dyDescent="0.2">
      <c r="A29" s="3" t="s">
        <v>96</v>
      </c>
      <c r="B29" s="3" t="s">
        <v>70</v>
      </c>
      <c r="C29" s="3" t="s">
        <v>7</v>
      </c>
      <c r="D29" s="3" t="s">
        <v>139</v>
      </c>
      <c r="E29" s="38" t="s">
        <v>11</v>
      </c>
      <c r="F29" s="3" t="s">
        <v>9</v>
      </c>
      <c r="G29" s="8"/>
      <c r="H29" s="8"/>
      <c r="I29" s="8"/>
      <c r="J29" s="8"/>
      <c r="K29" s="8"/>
      <c r="L29" s="8"/>
      <c r="M29" s="8"/>
      <c r="N29" s="8"/>
      <c r="O29" s="8"/>
      <c r="P29" s="8"/>
      <c r="Q29" s="8"/>
      <c r="R29" s="8"/>
      <c r="S29" s="8" t="s">
        <v>13</v>
      </c>
      <c r="T29" s="8"/>
      <c r="U29" s="8"/>
      <c r="V29" s="8"/>
      <c r="W29" s="8"/>
      <c r="X29" s="8"/>
      <c r="Y29" s="8"/>
      <c r="Z29" s="8"/>
      <c r="AA29" s="8"/>
      <c r="AB29" s="8"/>
      <c r="AC29" s="8" t="s">
        <v>13</v>
      </c>
      <c r="AD29" s="8" t="s">
        <v>14</v>
      </c>
      <c r="AE29" s="8" t="s">
        <v>12</v>
      </c>
      <c r="AF29" s="8" t="s">
        <v>14</v>
      </c>
      <c r="AG29" s="8" t="s">
        <v>13</v>
      </c>
      <c r="AH29" s="8" t="s">
        <v>13</v>
      </c>
      <c r="AI29" s="8" t="s">
        <v>14</v>
      </c>
      <c r="AJ29" s="8" t="s">
        <v>13</v>
      </c>
      <c r="AK29" s="15">
        <v>12</v>
      </c>
    </row>
    <row r="30" spans="1:42" x14ac:dyDescent="0.2">
      <c r="A30" s="3" t="s">
        <v>96</v>
      </c>
      <c r="B30" s="3" t="s">
        <v>70</v>
      </c>
      <c r="C30" s="3" t="s">
        <v>7</v>
      </c>
      <c r="D30" s="3" t="s">
        <v>139</v>
      </c>
      <c r="E30" s="38" t="s">
        <v>21</v>
      </c>
      <c r="F30" s="3" t="s">
        <v>8</v>
      </c>
      <c r="G30" s="8"/>
      <c r="H30" s="8"/>
      <c r="I30" s="8">
        <v>14</v>
      </c>
      <c r="J30" s="8">
        <v>7</v>
      </c>
      <c r="K30" s="8">
        <v>6</v>
      </c>
      <c r="L30" s="8">
        <v>11</v>
      </c>
      <c r="M30" s="8"/>
      <c r="N30" s="8">
        <v>8.4</v>
      </c>
      <c r="O30" s="8">
        <v>14.3</v>
      </c>
      <c r="P30" s="8">
        <v>28.2</v>
      </c>
      <c r="Q30" s="8"/>
      <c r="R30" s="8">
        <v>40.396000000000001</v>
      </c>
      <c r="S30" s="8">
        <v>36.411999999999999</v>
      </c>
      <c r="T30" s="8">
        <v>39.46</v>
      </c>
      <c r="U30" s="8">
        <v>95.611999999999995</v>
      </c>
      <c r="V30" s="8">
        <v>68.39</v>
      </c>
      <c r="W30" s="8">
        <v>35.453000000000003</v>
      </c>
      <c r="X30" s="8">
        <v>134.22800000000001</v>
      </c>
      <c r="Y30" s="8">
        <v>237.15600000000001</v>
      </c>
      <c r="Z30" s="8">
        <v>298.17500000000001</v>
      </c>
      <c r="AA30" s="8">
        <v>135.84299999999999</v>
      </c>
      <c r="AB30" s="8">
        <v>178.161</v>
      </c>
      <c r="AC30" s="8">
        <v>70.680000000000007</v>
      </c>
      <c r="AD30" s="8">
        <v>112.13800000000001</v>
      </c>
      <c r="AE30" s="8"/>
      <c r="AF30" s="8"/>
      <c r="AG30" s="8">
        <v>156.08000000000001</v>
      </c>
      <c r="AH30" s="8"/>
      <c r="AI30" s="8">
        <v>2.1000000000000001E-2</v>
      </c>
      <c r="AJ30" s="8">
        <v>1.4E-2</v>
      </c>
      <c r="AK30" s="15">
        <v>13</v>
      </c>
      <c r="AM30" s="9">
        <f>+AP30/$AP$3</f>
        <v>1.3903115725521975E-2</v>
      </c>
      <c r="AN30" s="10">
        <f>+AN28+AM30</f>
        <v>0.90348231745347896</v>
      </c>
      <c r="AP30" s="5">
        <f>SUM(G30:AJ30)</f>
        <v>1727.1189999999997</v>
      </c>
    </row>
    <row r="31" spans="1:42" x14ac:dyDescent="0.2">
      <c r="A31" s="3" t="s">
        <v>96</v>
      </c>
      <c r="B31" s="3" t="s">
        <v>70</v>
      </c>
      <c r="C31" s="3" t="s">
        <v>7</v>
      </c>
      <c r="D31" s="3" t="s">
        <v>139</v>
      </c>
      <c r="E31" s="38" t="s">
        <v>21</v>
      </c>
      <c r="F31" s="3" t="s">
        <v>9</v>
      </c>
      <c r="G31" s="8"/>
      <c r="H31" s="8"/>
      <c r="I31" s="8" t="s">
        <v>13</v>
      </c>
      <c r="J31" s="8" t="s">
        <v>13</v>
      </c>
      <c r="K31" s="8" t="s">
        <v>13</v>
      </c>
      <c r="L31" s="8" t="s">
        <v>13</v>
      </c>
      <c r="M31" s="8"/>
      <c r="N31" s="8" t="s">
        <v>13</v>
      </c>
      <c r="O31" s="8" t="s">
        <v>13</v>
      </c>
      <c r="P31" s="8" t="s">
        <v>13</v>
      </c>
      <c r="Q31" s="8"/>
      <c r="R31" s="8">
        <v>-1</v>
      </c>
      <c r="S31" s="8">
        <v>-1</v>
      </c>
      <c r="T31" s="8" t="s">
        <v>13</v>
      </c>
      <c r="U31" s="8" t="s">
        <v>13</v>
      </c>
      <c r="V31" s="8" t="s">
        <v>13</v>
      </c>
      <c r="W31" s="8" t="s">
        <v>13</v>
      </c>
      <c r="X31" s="8" t="s">
        <v>13</v>
      </c>
      <c r="Y31" s="8" t="s">
        <v>13</v>
      </c>
      <c r="Z31" s="8" t="s">
        <v>13</v>
      </c>
      <c r="AA31" s="8" t="s">
        <v>13</v>
      </c>
      <c r="AB31" s="8" t="s">
        <v>13</v>
      </c>
      <c r="AC31" s="8" t="s">
        <v>13</v>
      </c>
      <c r="AD31" s="8" t="s">
        <v>13</v>
      </c>
      <c r="AE31" s="8"/>
      <c r="AF31" s="8"/>
      <c r="AG31" s="8" t="s">
        <v>13</v>
      </c>
      <c r="AH31" s="8" t="s">
        <v>13</v>
      </c>
      <c r="AI31" s="8" t="s">
        <v>13</v>
      </c>
      <c r="AJ31" s="8" t="s">
        <v>13</v>
      </c>
      <c r="AK31" s="15">
        <v>13</v>
      </c>
    </row>
    <row r="32" spans="1:42" x14ac:dyDescent="0.2">
      <c r="A32" s="3" t="s">
        <v>96</v>
      </c>
      <c r="B32" s="3" t="s">
        <v>70</v>
      </c>
      <c r="C32" s="3" t="s">
        <v>7</v>
      </c>
      <c r="D32" s="3" t="s">
        <v>76</v>
      </c>
      <c r="E32" s="38" t="s">
        <v>11</v>
      </c>
      <c r="F32" s="3" t="s">
        <v>8</v>
      </c>
      <c r="G32" s="8"/>
      <c r="H32" s="8"/>
      <c r="I32" s="8"/>
      <c r="J32" s="8"/>
      <c r="K32" s="8">
        <v>24</v>
      </c>
      <c r="L32" s="8">
        <v>32</v>
      </c>
      <c r="M32" s="8"/>
      <c r="N32" s="8"/>
      <c r="O32" s="8"/>
      <c r="P32" s="8"/>
      <c r="Q32" s="8"/>
      <c r="R32" s="8"/>
      <c r="S32" s="8"/>
      <c r="T32" s="8"/>
      <c r="U32" s="8"/>
      <c r="V32" s="8"/>
      <c r="W32" s="8"/>
      <c r="X32" s="8"/>
      <c r="Y32" s="8"/>
      <c r="Z32" s="8"/>
      <c r="AA32" s="8"/>
      <c r="AB32" s="8"/>
      <c r="AC32" s="8">
        <v>102</v>
      </c>
      <c r="AD32" s="8">
        <v>1100</v>
      </c>
      <c r="AE32" s="8">
        <v>48</v>
      </c>
      <c r="AF32" s="8">
        <v>80</v>
      </c>
      <c r="AG32" s="8">
        <v>65</v>
      </c>
      <c r="AH32" s="8">
        <v>55</v>
      </c>
      <c r="AI32" s="8">
        <v>30</v>
      </c>
      <c r="AJ32" s="8">
        <v>25</v>
      </c>
      <c r="AK32" s="15">
        <v>14</v>
      </c>
      <c r="AM32" s="9">
        <f>+AP32/$AP$3</f>
        <v>1.2565876264194769E-2</v>
      </c>
      <c r="AN32" s="10">
        <f>+AN30+AM32</f>
        <v>0.91604819371767376</v>
      </c>
      <c r="AP32" s="5">
        <f>SUM(G32:AJ32)</f>
        <v>1561</v>
      </c>
    </row>
    <row r="33" spans="1:42" x14ac:dyDescent="0.2">
      <c r="A33" s="3" t="s">
        <v>96</v>
      </c>
      <c r="B33" s="3" t="s">
        <v>70</v>
      </c>
      <c r="C33" s="3" t="s">
        <v>7</v>
      </c>
      <c r="D33" s="3" t="s">
        <v>76</v>
      </c>
      <c r="E33" s="38" t="s">
        <v>11</v>
      </c>
      <c r="F33" s="3" t="s">
        <v>9</v>
      </c>
      <c r="G33" s="8"/>
      <c r="H33" s="8"/>
      <c r="I33" s="8"/>
      <c r="J33" s="8"/>
      <c r="K33" s="8">
        <v>-1</v>
      </c>
      <c r="L33" s="8">
        <v>-1</v>
      </c>
      <c r="M33" s="8"/>
      <c r="N33" s="8"/>
      <c r="O33" s="8"/>
      <c r="P33" s="8"/>
      <c r="Q33" s="8"/>
      <c r="R33" s="8"/>
      <c r="S33" s="8"/>
      <c r="T33" s="8"/>
      <c r="U33" s="8"/>
      <c r="V33" s="8"/>
      <c r="W33" s="8"/>
      <c r="X33" s="8"/>
      <c r="Y33" s="8"/>
      <c r="Z33" s="8"/>
      <c r="AA33" s="8"/>
      <c r="AB33" s="8"/>
      <c r="AC33" s="8">
        <v>-1</v>
      </c>
      <c r="AD33" s="8">
        <v>-1</v>
      </c>
      <c r="AE33" s="8">
        <v>-1</v>
      </c>
      <c r="AF33" s="8">
        <v>-1</v>
      </c>
      <c r="AG33" s="8">
        <v>-1</v>
      </c>
      <c r="AH33" s="8">
        <v>-1</v>
      </c>
      <c r="AI33" s="8">
        <v>-1</v>
      </c>
      <c r="AJ33" s="8">
        <v>-1</v>
      </c>
      <c r="AK33" s="15">
        <v>14</v>
      </c>
    </row>
    <row r="34" spans="1:42" x14ac:dyDescent="0.2">
      <c r="A34" s="3" t="s">
        <v>96</v>
      </c>
      <c r="B34" s="3" t="s">
        <v>70</v>
      </c>
      <c r="C34" s="3" t="s">
        <v>7</v>
      </c>
      <c r="D34" s="3" t="s">
        <v>144</v>
      </c>
      <c r="E34" s="38" t="s">
        <v>31</v>
      </c>
      <c r="F34" s="3" t="s">
        <v>8</v>
      </c>
      <c r="G34" s="8"/>
      <c r="H34" s="8"/>
      <c r="I34" s="8"/>
      <c r="J34" s="8"/>
      <c r="K34" s="8"/>
      <c r="L34" s="8"/>
      <c r="M34" s="8"/>
      <c r="N34" s="8"/>
      <c r="O34" s="8"/>
      <c r="P34" s="8"/>
      <c r="Q34" s="8"/>
      <c r="R34" s="8"/>
      <c r="S34" s="8"/>
      <c r="T34" s="8"/>
      <c r="U34" s="8">
        <v>141.73400000000001</v>
      </c>
      <c r="V34" s="8"/>
      <c r="W34" s="8">
        <v>656.80700000000002</v>
      </c>
      <c r="X34" s="8"/>
      <c r="Y34" s="8"/>
      <c r="Z34" s="8"/>
      <c r="AA34" s="8"/>
      <c r="AB34" s="8"/>
      <c r="AC34" s="8"/>
      <c r="AD34" s="8">
        <v>53.4</v>
      </c>
      <c r="AE34" s="8"/>
      <c r="AF34" s="8">
        <v>145.19999999999999</v>
      </c>
      <c r="AG34" s="8">
        <v>103.40600000000001</v>
      </c>
      <c r="AH34" s="8">
        <v>140.18899999999999</v>
      </c>
      <c r="AI34" s="8">
        <v>129.66300000000001</v>
      </c>
      <c r="AJ34" s="8">
        <v>155.63</v>
      </c>
      <c r="AK34" s="15">
        <v>15</v>
      </c>
      <c r="AM34" s="9">
        <f>+AP34/$AP$3</f>
        <v>1.2284363606388776E-2</v>
      </c>
      <c r="AN34" s="10">
        <f>+AN32+AM34</f>
        <v>0.9283325573240625</v>
      </c>
      <c r="AP34" s="5">
        <f>SUM(G34:AJ34)</f>
        <v>1526.029</v>
      </c>
    </row>
    <row r="35" spans="1:42" x14ac:dyDescent="0.2">
      <c r="A35" s="3" t="s">
        <v>96</v>
      </c>
      <c r="B35" s="3" t="s">
        <v>70</v>
      </c>
      <c r="C35" s="3" t="s">
        <v>7</v>
      </c>
      <c r="D35" s="3" t="s">
        <v>144</v>
      </c>
      <c r="E35" s="38" t="s">
        <v>31</v>
      </c>
      <c r="F35" s="3" t="s">
        <v>9</v>
      </c>
      <c r="G35" s="8"/>
      <c r="H35" s="8"/>
      <c r="I35" s="8"/>
      <c r="J35" s="8"/>
      <c r="K35" s="8"/>
      <c r="L35" s="8"/>
      <c r="M35" s="8"/>
      <c r="N35" s="8"/>
      <c r="O35" s="8"/>
      <c r="P35" s="8"/>
      <c r="Q35" s="8"/>
      <c r="R35" s="8"/>
      <c r="S35" s="8"/>
      <c r="T35" s="8"/>
      <c r="U35" s="8">
        <v>-1</v>
      </c>
      <c r="V35" s="8"/>
      <c r="W35" s="8">
        <v>-1</v>
      </c>
      <c r="X35" s="8"/>
      <c r="Y35" s="8"/>
      <c r="Z35" s="8"/>
      <c r="AA35" s="8"/>
      <c r="AB35" s="8"/>
      <c r="AC35" s="8"/>
      <c r="AD35" s="8">
        <v>-1</v>
      </c>
      <c r="AE35" s="8"/>
      <c r="AF35" s="8">
        <v>-1</v>
      </c>
      <c r="AG35" s="8">
        <v>-1</v>
      </c>
      <c r="AH35" s="8">
        <v>-1</v>
      </c>
      <c r="AI35" s="8">
        <v>-1</v>
      </c>
      <c r="AJ35" s="8">
        <v>-1</v>
      </c>
      <c r="AK35" s="15">
        <v>15</v>
      </c>
    </row>
    <row r="36" spans="1:42" x14ac:dyDescent="0.2">
      <c r="A36" s="3" t="s">
        <v>96</v>
      </c>
      <c r="B36" s="3" t="s">
        <v>70</v>
      </c>
      <c r="C36" s="3" t="s">
        <v>17</v>
      </c>
      <c r="D36" s="3" t="s">
        <v>74</v>
      </c>
      <c r="E36" s="38" t="s">
        <v>21</v>
      </c>
      <c r="F36" s="3" t="s">
        <v>8</v>
      </c>
      <c r="G36" s="8">
        <v>200</v>
      </c>
      <c r="H36" s="8">
        <v>200</v>
      </c>
      <c r="I36" s="8">
        <v>200</v>
      </c>
      <c r="J36" s="8">
        <v>200</v>
      </c>
      <c r="K36" s="8">
        <v>200</v>
      </c>
      <c r="L36" s="8">
        <v>200</v>
      </c>
      <c r="M36" s="8">
        <v>200</v>
      </c>
      <c r="N36" s="8"/>
      <c r="O36" s="8"/>
      <c r="P36" s="8"/>
      <c r="Q36" s="8"/>
      <c r="R36" s="8"/>
      <c r="S36" s="8"/>
      <c r="T36" s="8"/>
      <c r="U36" s="8"/>
      <c r="V36" s="8"/>
      <c r="W36" s="8"/>
      <c r="X36" s="8"/>
      <c r="Y36" s="8"/>
      <c r="Z36" s="8"/>
      <c r="AA36" s="8"/>
      <c r="AB36" s="8"/>
      <c r="AC36" s="8"/>
      <c r="AD36" s="8"/>
      <c r="AE36" s="8"/>
      <c r="AF36" s="8"/>
      <c r="AG36" s="8"/>
      <c r="AH36" s="8"/>
      <c r="AI36" s="8"/>
      <c r="AJ36" s="8"/>
      <c r="AK36" s="15">
        <v>16</v>
      </c>
      <c r="AM36" s="16">
        <f>+AP36/$AP$3</f>
        <v>1.1269844183134321E-2</v>
      </c>
      <c r="AN36" s="17">
        <f>+AN34+AM36</f>
        <v>0.93960240150719687</v>
      </c>
      <c r="AP36" s="5">
        <f>SUM(G36:AJ36)</f>
        <v>1400</v>
      </c>
    </row>
    <row r="37" spans="1:42" x14ac:dyDescent="0.2">
      <c r="A37" s="3" t="s">
        <v>96</v>
      </c>
      <c r="B37" s="3" t="s">
        <v>70</v>
      </c>
      <c r="C37" s="3" t="s">
        <v>17</v>
      </c>
      <c r="D37" s="3" t="s">
        <v>74</v>
      </c>
      <c r="E37" s="38" t="s">
        <v>21</v>
      </c>
      <c r="F37" s="3" t="s">
        <v>9</v>
      </c>
      <c r="G37" s="8">
        <v>-1</v>
      </c>
      <c r="H37" s="8">
        <v>-1</v>
      </c>
      <c r="I37" s="8">
        <v>-1</v>
      </c>
      <c r="J37" s="8">
        <v>-1</v>
      </c>
      <c r="K37" s="8">
        <v>-1</v>
      </c>
      <c r="L37" s="8">
        <v>-1</v>
      </c>
      <c r="M37" s="8">
        <v>-1</v>
      </c>
      <c r="N37" s="8"/>
      <c r="O37" s="8"/>
      <c r="P37" s="8"/>
      <c r="Q37" s="8"/>
      <c r="R37" s="8"/>
      <c r="S37" s="8"/>
      <c r="T37" s="8"/>
      <c r="U37" s="8"/>
      <c r="V37" s="8"/>
      <c r="W37" s="8"/>
      <c r="X37" s="8"/>
      <c r="Y37" s="8"/>
      <c r="Z37" s="8"/>
      <c r="AA37" s="8"/>
      <c r="AB37" s="8"/>
      <c r="AC37" s="8"/>
      <c r="AD37" s="8"/>
      <c r="AE37" s="8"/>
      <c r="AF37" s="8"/>
      <c r="AG37" s="8"/>
      <c r="AH37" s="8"/>
      <c r="AI37" s="8"/>
      <c r="AJ37" s="8"/>
      <c r="AK37" s="15">
        <v>16</v>
      </c>
    </row>
    <row r="38" spans="1:42" x14ac:dyDescent="0.2">
      <c r="A38" s="3" t="s">
        <v>96</v>
      </c>
      <c r="B38" s="3" t="s">
        <v>70</v>
      </c>
      <c r="C38" s="3" t="s">
        <v>17</v>
      </c>
      <c r="D38" s="3" t="s">
        <v>98</v>
      </c>
      <c r="E38" s="38" t="s">
        <v>21</v>
      </c>
      <c r="F38" s="3" t="s">
        <v>8</v>
      </c>
      <c r="G38" s="8">
        <v>119</v>
      </c>
      <c r="H38" s="8">
        <v>119</v>
      </c>
      <c r="I38" s="8">
        <v>215</v>
      </c>
      <c r="J38" s="8">
        <v>119</v>
      </c>
      <c r="K38" s="8">
        <v>119</v>
      </c>
      <c r="L38" s="8">
        <v>119</v>
      </c>
      <c r="M38" s="8">
        <v>119</v>
      </c>
      <c r="N38" s="8">
        <v>119</v>
      </c>
      <c r="O38" s="8">
        <v>119</v>
      </c>
      <c r="P38" s="8">
        <v>119</v>
      </c>
      <c r="Q38" s="8"/>
      <c r="R38" s="8"/>
      <c r="S38" s="8"/>
      <c r="T38" s="8"/>
      <c r="U38" s="8"/>
      <c r="V38" s="8"/>
      <c r="W38" s="8"/>
      <c r="X38" s="8"/>
      <c r="Y38" s="8"/>
      <c r="Z38" s="8"/>
      <c r="AA38" s="8"/>
      <c r="AB38" s="8"/>
      <c r="AC38" s="8"/>
      <c r="AD38" s="8"/>
      <c r="AE38" s="8"/>
      <c r="AF38" s="8"/>
      <c r="AG38" s="8"/>
      <c r="AH38" s="8"/>
      <c r="AI38" s="8"/>
      <c r="AJ38" s="8"/>
      <c r="AK38" s="15">
        <v>17</v>
      </c>
      <c r="AM38" s="9">
        <f>+AP38/$AP$3</f>
        <v>1.0352156871079099E-2</v>
      </c>
      <c r="AN38" s="10">
        <f>+AN36+AM38</f>
        <v>0.94995455837827603</v>
      </c>
      <c r="AP38" s="5">
        <f>SUM(G38:AJ38)</f>
        <v>1286</v>
      </c>
    </row>
    <row r="39" spans="1:42" ht="12" thickBot="1" x14ac:dyDescent="0.25">
      <c r="A39" s="3" t="s">
        <v>96</v>
      </c>
      <c r="B39" s="3" t="s">
        <v>70</v>
      </c>
      <c r="C39" s="3" t="s">
        <v>17</v>
      </c>
      <c r="D39" s="3" t="s">
        <v>98</v>
      </c>
      <c r="E39" s="38" t="s">
        <v>21</v>
      </c>
      <c r="F39" s="3" t="s">
        <v>9</v>
      </c>
      <c r="G39" s="8">
        <v>-1</v>
      </c>
      <c r="H39" s="8">
        <v>-1</v>
      </c>
      <c r="I39" s="8">
        <v>-1</v>
      </c>
      <c r="J39" s="8">
        <v>-1</v>
      </c>
      <c r="K39" s="8">
        <v>-1</v>
      </c>
      <c r="L39" s="8">
        <v>-1</v>
      </c>
      <c r="M39" s="8">
        <v>-1</v>
      </c>
      <c r="N39" s="8">
        <v>-1</v>
      </c>
      <c r="O39" s="8">
        <v>-1</v>
      </c>
      <c r="P39" s="8">
        <v>-1</v>
      </c>
      <c r="Q39" s="8"/>
      <c r="R39" s="8"/>
      <c r="S39" s="8"/>
      <c r="T39" s="8"/>
      <c r="U39" s="8"/>
      <c r="V39" s="8"/>
      <c r="W39" s="8"/>
      <c r="X39" s="8"/>
      <c r="Y39" s="8"/>
      <c r="Z39" s="8"/>
      <c r="AA39" s="8"/>
      <c r="AB39" s="8"/>
      <c r="AC39" s="8"/>
      <c r="AD39" s="8"/>
      <c r="AE39" s="8"/>
      <c r="AF39" s="8"/>
      <c r="AG39" s="8"/>
      <c r="AH39" s="8"/>
      <c r="AI39" s="8"/>
      <c r="AJ39" s="8"/>
      <c r="AK39" s="33">
        <v>17</v>
      </c>
    </row>
    <row r="40" spans="1:42" x14ac:dyDescent="0.2">
      <c r="A40" s="3" t="s">
        <v>96</v>
      </c>
      <c r="B40" s="3" t="s">
        <v>70</v>
      </c>
      <c r="C40" s="3" t="s">
        <v>7</v>
      </c>
      <c r="D40" s="3" t="s">
        <v>72</v>
      </c>
      <c r="E40" s="38" t="s">
        <v>34</v>
      </c>
      <c r="F40" s="3" t="s">
        <v>8</v>
      </c>
      <c r="G40" s="8">
        <v>144</v>
      </c>
      <c r="H40" s="8">
        <v>123</v>
      </c>
      <c r="I40" s="8">
        <v>121</v>
      </c>
      <c r="J40" s="8">
        <v>154</v>
      </c>
      <c r="K40" s="8">
        <v>106</v>
      </c>
      <c r="L40" s="8">
        <v>98</v>
      </c>
      <c r="M40" s="8">
        <v>139</v>
      </c>
      <c r="N40" s="8">
        <v>116</v>
      </c>
      <c r="O40" s="8">
        <v>102</v>
      </c>
      <c r="P40" s="8">
        <v>29</v>
      </c>
      <c r="Q40" s="8"/>
      <c r="R40" s="8"/>
      <c r="S40" s="8"/>
      <c r="T40" s="8"/>
      <c r="U40" s="8"/>
      <c r="V40" s="8"/>
      <c r="W40" s="8"/>
      <c r="X40" s="8"/>
      <c r="Y40" s="8"/>
      <c r="Z40" s="8"/>
      <c r="AA40" s="8"/>
      <c r="AB40" s="8"/>
      <c r="AC40" s="8"/>
      <c r="AD40" s="8"/>
      <c r="AE40" s="8"/>
      <c r="AF40" s="8"/>
      <c r="AG40" s="8"/>
      <c r="AH40" s="8"/>
      <c r="AI40" s="8"/>
      <c r="AJ40" s="8"/>
      <c r="AK40" s="15">
        <v>18</v>
      </c>
      <c r="AM40" s="9">
        <f>+AP40/$AP$3</f>
        <v>9.1124740109343235E-3</v>
      </c>
      <c r="AN40" s="10">
        <f>+AN38+AM40</f>
        <v>0.95906703238921032</v>
      </c>
      <c r="AP40" s="5">
        <f>SUM(G40:AJ40)</f>
        <v>1132</v>
      </c>
    </row>
    <row r="41" spans="1:42" x14ac:dyDescent="0.2">
      <c r="A41" s="3" t="s">
        <v>96</v>
      </c>
      <c r="B41" s="3" t="s">
        <v>70</v>
      </c>
      <c r="C41" s="3" t="s">
        <v>7</v>
      </c>
      <c r="D41" s="3" t="s">
        <v>72</v>
      </c>
      <c r="E41" s="38" t="s">
        <v>34</v>
      </c>
      <c r="F41" s="3" t="s">
        <v>9</v>
      </c>
      <c r="G41" s="8">
        <v>-1</v>
      </c>
      <c r="H41" s="8">
        <v>-1</v>
      </c>
      <c r="I41" s="8">
        <v>-1</v>
      </c>
      <c r="J41" s="8">
        <v>-1</v>
      </c>
      <c r="K41" s="8">
        <v>-1</v>
      </c>
      <c r="L41" s="8">
        <v>-1</v>
      </c>
      <c r="M41" s="8">
        <v>-1</v>
      </c>
      <c r="N41" s="8">
        <v>-1</v>
      </c>
      <c r="O41" s="8">
        <v>-1</v>
      </c>
      <c r="P41" s="8">
        <v>-1</v>
      </c>
      <c r="Q41" s="8"/>
      <c r="R41" s="8"/>
      <c r="S41" s="8"/>
      <c r="T41" s="8"/>
      <c r="U41" s="8"/>
      <c r="V41" s="8"/>
      <c r="W41" s="8"/>
      <c r="X41" s="8"/>
      <c r="Y41" s="8"/>
      <c r="Z41" s="8"/>
      <c r="AA41" s="8"/>
      <c r="AB41" s="8"/>
      <c r="AC41" s="8"/>
      <c r="AD41" s="8"/>
      <c r="AE41" s="8"/>
      <c r="AF41" s="8"/>
      <c r="AG41" s="8"/>
      <c r="AH41" s="8"/>
      <c r="AI41" s="8"/>
      <c r="AJ41" s="8"/>
      <c r="AK41" s="15">
        <v>18</v>
      </c>
    </row>
    <row r="42" spans="1:42" x14ac:dyDescent="0.2">
      <c r="A42" s="3" t="s">
        <v>96</v>
      </c>
      <c r="B42" s="3" t="s">
        <v>70</v>
      </c>
      <c r="C42" s="3" t="s">
        <v>7</v>
      </c>
      <c r="D42" s="3" t="s">
        <v>139</v>
      </c>
      <c r="E42" s="38" t="s">
        <v>25</v>
      </c>
      <c r="F42" s="3" t="s">
        <v>8</v>
      </c>
      <c r="G42" s="8"/>
      <c r="H42" s="8"/>
      <c r="I42" s="8"/>
      <c r="J42" s="8"/>
      <c r="K42" s="8"/>
      <c r="L42" s="8"/>
      <c r="M42" s="8"/>
      <c r="N42" s="8"/>
      <c r="O42" s="8">
        <v>0.3</v>
      </c>
      <c r="P42" s="8">
        <v>1.1000000000000001</v>
      </c>
      <c r="Q42" s="8">
        <v>0.3</v>
      </c>
      <c r="R42" s="8">
        <v>0.22600000000000001</v>
      </c>
      <c r="S42" s="8">
        <v>1.298</v>
      </c>
      <c r="T42" s="8">
        <v>3.2909999999999999</v>
      </c>
      <c r="U42" s="8">
        <v>56.518999999999998</v>
      </c>
      <c r="V42" s="8">
        <v>18.501999999999999</v>
      </c>
      <c r="W42" s="8">
        <v>3.6749999999999998</v>
      </c>
      <c r="X42" s="8">
        <v>39.640999999999998</v>
      </c>
      <c r="Y42" s="8">
        <v>73.625</v>
      </c>
      <c r="Z42" s="8">
        <v>78.594999999999999</v>
      </c>
      <c r="AA42" s="8">
        <v>20.908999999999999</v>
      </c>
      <c r="AB42" s="8">
        <v>40.097000000000001</v>
      </c>
      <c r="AC42" s="8">
        <v>42.536000000000001</v>
      </c>
      <c r="AD42" s="8">
        <v>58.856000000000002</v>
      </c>
      <c r="AE42" s="8">
        <v>185.893</v>
      </c>
      <c r="AF42" s="8">
        <v>13.882</v>
      </c>
      <c r="AG42" s="8">
        <v>58.686</v>
      </c>
      <c r="AH42" s="8">
        <v>109.46299999999999</v>
      </c>
      <c r="AI42" s="8">
        <v>51.201000000000001</v>
      </c>
      <c r="AJ42" s="8">
        <v>40.445</v>
      </c>
      <c r="AK42" s="15">
        <v>19</v>
      </c>
      <c r="AM42" s="9">
        <f>+AP42/$AP$3</f>
        <v>7.2371719388607718E-3</v>
      </c>
      <c r="AN42" s="10">
        <f>+AN40+AM42</f>
        <v>0.96630420432807107</v>
      </c>
      <c r="AP42" s="5">
        <f>SUM(G42:AJ42)</f>
        <v>899.04</v>
      </c>
    </row>
    <row r="43" spans="1:42" x14ac:dyDescent="0.2">
      <c r="A43" s="3" t="s">
        <v>96</v>
      </c>
      <c r="B43" s="3" t="s">
        <v>70</v>
      </c>
      <c r="C43" s="3" t="s">
        <v>7</v>
      </c>
      <c r="D43" s="3" t="s">
        <v>139</v>
      </c>
      <c r="E43" s="38" t="s">
        <v>25</v>
      </c>
      <c r="F43" s="3" t="s">
        <v>9</v>
      </c>
      <c r="G43" s="8"/>
      <c r="H43" s="8"/>
      <c r="I43" s="8"/>
      <c r="J43" s="8"/>
      <c r="K43" s="8"/>
      <c r="L43" s="8"/>
      <c r="M43" s="8"/>
      <c r="N43" s="8"/>
      <c r="O43" s="8" t="s">
        <v>13</v>
      </c>
      <c r="P43" s="8">
        <v>-1</v>
      </c>
      <c r="Q43" s="8">
        <v>-1</v>
      </c>
      <c r="R43" s="8">
        <v>-1</v>
      </c>
      <c r="S43" s="8" t="s">
        <v>13</v>
      </c>
      <c r="T43" s="8" t="s">
        <v>13</v>
      </c>
      <c r="U43" s="8" t="s">
        <v>13</v>
      </c>
      <c r="V43" s="8" t="s">
        <v>14</v>
      </c>
      <c r="W43" s="8" t="s">
        <v>14</v>
      </c>
      <c r="X43" s="8" t="s">
        <v>49</v>
      </c>
      <c r="Y43" s="8" t="s">
        <v>13</v>
      </c>
      <c r="Z43" s="8" t="s">
        <v>49</v>
      </c>
      <c r="AA43" s="8" t="s">
        <v>13</v>
      </c>
      <c r="AB43" s="8" t="s">
        <v>14</v>
      </c>
      <c r="AC43" s="8" t="s">
        <v>14</v>
      </c>
      <c r="AD43" s="8" t="s">
        <v>12</v>
      </c>
      <c r="AE43" s="8" t="s">
        <v>14</v>
      </c>
      <c r="AF43" s="8" t="s">
        <v>14</v>
      </c>
      <c r="AG43" s="8" t="s">
        <v>14</v>
      </c>
      <c r="AH43" s="8" t="s">
        <v>14</v>
      </c>
      <c r="AI43" s="8" t="s">
        <v>14</v>
      </c>
      <c r="AJ43" s="8" t="s">
        <v>14</v>
      </c>
      <c r="AK43" s="15">
        <v>19</v>
      </c>
    </row>
    <row r="44" spans="1:42" x14ac:dyDescent="0.2">
      <c r="A44" s="3" t="s">
        <v>96</v>
      </c>
      <c r="B44" s="3" t="s">
        <v>70</v>
      </c>
      <c r="C44" s="3" t="s">
        <v>7</v>
      </c>
      <c r="D44" s="3" t="s">
        <v>72</v>
      </c>
      <c r="E44" s="38" t="s">
        <v>21</v>
      </c>
      <c r="F44" s="3" t="s">
        <v>8</v>
      </c>
      <c r="G44" s="8">
        <v>35</v>
      </c>
      <c r="H44" s="8">
        <v>28</v>
      </c>
      <c r="I44" s="8">
        <v>51</v>
      </c>
      <c r="J44" s="8">
        <v>37</v>
      </c>
      <c r="K44" s="8">
        <v>22</v>
      </c>
      <c r="L44" s="8">
        <v>18</v>
      </c>
      <c r="M44" s="8">
        <v>27</v>
      </c>
      <c r="N44" s="8">
        <v>14</v>
      </c>
      <c r="O44" s="8">
        <v>9</v>
      </c>
      <c r="P44" s="8">
        <v>17</v>
      </c>
      <c r="Q44" s="8"/>
      <c r="R44" s="8">
        <v>11</v>
      </c>
      <c r="S44" s="8"/>
      <c r="T44" s="8"/>
      <c r="U44" s="8"/>
      <c r="V44" s="8">
        <v>142</v>
      </c>
      <c r="W44" s="8">
        <v>71</v>
      </c>
      <c r="X44" s="8">
        <v>106.5</v>
      </c>
      <c r="Y44" s="8"/>
      <c r="Z44" s="8"/>
      <c r="AA44" s="8"/>
      <c r="AB44" s="8"/>
      <c r="AC44" s="8"/>
      <c r="AD44" s="8"/>
      <c r="AE44" s="8"/>
      <c r="AF44" s="8"/>
      <c r="AG44" s="8"/>
      <c r="AH44" s="8"/>
      <c r="AI44" s="8"/>
      <c r="AJ44" s="8"/>
      <c r="AK44" s="15">
        <v>20</v>
      </c>
      <c r="AM44" s="9">
        <f>+AP44/$AP$3</f>
        <v>4.7373595012675344E-3</v>
      </c>
      <c r="AN44" s="10">
        <f>+AN42+AM44</f>
        <v>0.97104156382933859</v>
      </c>
      <c r="AP44" s="5">
        <f>SUM(G44:AJ44)</f>
        <v>588.5</v>
      </c>
    </row>
    <row r="45" spans="1:42" x14ac:dyDescent="0.2">
      <c r="A45" s="3" t="s">
        <v>96</v>
      </c>
      <c r="B45" s="3" t="s">
        <v>70</v>
      </c>
      <c r="C45" s="3" t="s">
        <v>7</v>
      </c>
      <c r="D45" s="3" t="s">
        <v>72</v>
      </c>
      <c r="E45" s="38" t="s">
        <v>21</v>
      </c>
      <c r="F45" s="3" t="s">
        <v>9</v>
      </c>
      <c r="G45" s="8">
        <v>-1</v>
      </c>
      <c r="H45" s="8">
        <v>-1</v>
      </c>
      <c r="I45" s="8">
        <v>-1</v>
      </c>
      <c r="J45" s="8">
        <v>-1</v>
      </c>
      <c r="K45" s="8">
        <v>-1</v>
      </c>
      <c r="L45" s="8">
        <v>-1</v>
      </c>
      <c r="M45" s="8">
        <v>-1</v>
      </c>
      <c r="N45" s="8">
        <v>-1</v>
      </c>
      <c r="O45" s="8">
        <v>-1</v>
      </c>
      <c r="P45" s="8">
        <v>-1</v>
      </c>
      <c r="Q45" s="8"/>
      <c r="R45" s="8">
        <v>-1</v>
      </c>
      <c r="S45" s="8"/>
      <c r="T45" s="8"/>
      <c r="U45" s="8"/>
      <c r="V45" s="8">
        <v>-1</v>
      </c>
      <c r="W45" s="8">
        <v>-1</v>
      </c>
      <c r="X45" s="8">
        <v>-1</v>
      </c>
      <c r="Y45" s="8"/>
      <c r="Z45" s="8"/>
      <c r="AA45" s="8"/>
      <c r="AB45" s="8"/>
      <c r="AC45" s="8"/>
      <c r="AD45" s="8"/>
      <c r="AE45" s="8"/>
      <c r="AF45" s="8"/>
      <c r="AG45" s="8"/>
      <c r="AH45" s="8"/>
      <c r="AI45" s="8"/>
      <c r="AJ45" s="8"/>
      <c r="AK45" s="15">
        <v>20</v>
      </c>
    </row>
    <row r="46" spans="1:42" x14ac:dyDescent="0.2">
      <c r="A46" s="3" t="s">
        <v>96</v>
      </c>
      <c r="B46" s="3" t="s">
        <v>70</v>
      </c>
      <c r="C46" s="3" t="s">
        <v>7</v>
      </c>
      <c r="D46" s="3" t="s">
        <v>144</v>
      </c>
      <c r="E46" s="38" t="s">
        <v>21</v>
      </c>
      <c r="F46" s="3" t="s">
        <v>8</v>
      </c>
      <c r="G46" s="8"/>
      <c r="H46" s="8"/>
      <c r="I46" s="8"/>
      <c r="J46" s="8"/>
      <c r="K46" s="8"/>
      <c r="L46" s="8"/>
      <c r="M46" s="8"/>
      <c r="N46" s="8"/>
      <c r="O46" s="8"/>
      <c r="P46" s="8">
        <v>16</v>
      </c>
      <c r="Q46" s="8">
        <v>14</v>
      </c>
      <c r="R46" s="8">
        <v>25</v>
      </c>
      <c r="S46" s="8">
        <v>16</v>
      </c>
      <c r="T46" s="8"/>
      <c r="U46" s="8"/>
      <c r="V46" s="8">
        <v>65.242999999999995</v>
      </c>
      <c r="W46" s="8">
        <v>35.866999999999997</v>
      </c>
      <c r="X46" s="8">
        <v>48.932000000000002</v>
      </c>
      <c r="Y46" s="8">
        <v>40.777000000000001</v>
      </c>
      <c r="Z46" s="8">
        <v>89.707999999999998</v>
      </c>
      <c r="AA46" s="8">
        <v>58.731000000000002</v>
      </c>
      <c r="AB46" s="8">
        <v>38.136000000000003</v>
      </c>
      <c r="AC46" s="8"/>
      <c r="AD46" s="8">
        <v>69.742999999999995</v>
      </c>
      <c r="AE46" s="8"/>
      <c r="AF46" s="8">
        <v>11.476000000000001</v>
      </c>
      <c r="AG46" s="8">
        <v>0.21299999999999999</v>
      </c>
      <c r="AH46" s="8"/>
      <c r="AI46" s="8"/>
      <c r="AJ46" s="8"/>
      <c r="AK46" s="15">
        <v>21</v>
      </c>
      <c r="AM46" s="9">
        <f>+AP46/$AP$3</f>
        <v>4.2650403315523744E-3</v>
      </c>
      <c r="AN46" s="10">
        <f>+AN44+AM46</f>
        <v>0.97530660416089099</v>
      </c>
      <c r="AP46" s="5">
        <f>SUM(G46:AJ46)</f>
        <v>529.82599999999991</v>
      </c>
    </row>
    <row r="47" spans="1:42" x14ac:dyDescent="0.2">
      <c r="A47" s="3" t="s">
        <v>96</v>
      </c>
      <c r="B47" s="3" t="s">
        <v>70</v>
      </c>
      <c r="C47" s="3" t="s">
        <v>7</v>
      </c>
      <c r="D47" s="3" t="s">
        <v>144</v>
      </c>
      <c r="E47" s="38" t="s">
        <v>21</v>
      </c>
      <c r="F47" s="3" t="s">
        <v>9</v>
      </c>
      <c r="G47" s="8"/>
      <c r="H47" s="8"/>
      <c r="I47" s="8"/>
      <c r="J47" s="8"/>
      <c r="K47" s="8"/>
      <c r="L47" s="8"/>
      <c r="M47" s="8"/>
      <c r="N47" s="8"/>
      <c r="O47" s="8"/>
      <c r="P47" s="8">
        <v>-1</v>
      </c>
      <c r="Q47" s="8">
        <v>-1</v>
      </c>
      <c r="R47" s="8">
        <v>-1</v>
      </c>
      <c r="S47" s="8">
        <v>-1</v>
      </c>
      <c r="T47" s="8"/>
      <c r="U47" s="8"/>
      <c r="V47" s="8">
        <v>-1</v>
      </c>
      <c r="W47" s="8">
        <v>-1</v>
      </c>
      <c r="X47" s="8">
        <v>-1</v>
      </c>
      <c r="Y47" s="8">
        <v>-1</v>
      </c>
      <c r="Z47" s="8">
        <v>-1</v>
      </c>
      <c r="AA47" s="8">
        <v>-1</v>
      </c>
      <c r="AB47" s="8">
        <v>-1</v>
      </c>
      <c r="AC47" s="8"/>
      <c r="AD47" s="8">
        <v>-1</v>
      </c>
      <c r="AE47" s="8"/>
      <c r="AF47" s="8">
        <v>-1</v>
      </c>
      <c r="AG47" s="8">
        <v>-1</v>
      </c>
      <c r="AH47" s="8"/>
      <c r="AI47" s="8"/>
      <c r="AJ47" s="8"/>
      <c r="AK47" s="15">
        <v>21</v>
      </c>
    </row>
    <row r="48" spans="1:42" x14ac:dyDescent="0.2">
      <c r="A48" s="3" t="s">
        <v>96</v>
      </c>
      <c r="B48" s="3" t="s">
        <v>70</v>
      </c>
      <c r="C48" s="3" t="s">
        <v>17</v>
      </c>
      <c r="D48" s="3" t="s">
        <v>99</v>
      </c>
      <c r="E48" s="38" t="s">
        <v>21</v>
      </c>
      <c r="F48" s="3" t="s">
        <v>8</v>
      </c>
      <c r="G48" s="8"/>
      <c r="H48" s="8"/>
      <c r="I48" s="8"/>
      <c r="J48" s="8">
        <v>90</v>
      </c>
      <c r="K48" s="8">
        <v>59</v>
      </c>
      <c r="L48" s="8">
        <v>61</v>
      </c>
      <c r="M48" s="8">
        <v>60</v>
      </c>
      <c r="N48" s="8">
        <v>60</v>
      </c>
      <c r="O48" s="8">
        <v>60</v>
      </c>
      <c r="P48" s="8">
        <v>129</v>
      </c>
      <c r="Q48" s="8"/>
      <c r="R48" s="8"/>
      <c r="S48" s="8"/>
      <c r="T48" s="8"/>
      <c r="U48" s="8"/>
      <c r="V48" s="8"/>
      <c r="W48" s="8"/>
      <c r="X48" s="8"/>
      <c r="Y48" s="8"/>
      <c r="Z48" s="8"/>
      <c r="AA48" s="8"/>
      <c r="AB48" s="8"/>
      <c r="AC48" s="8"/>
      <c r="AD48" s="8"/>
      <c r="AE48" s="8"/>
      <c r="AF48" s="8"/>
      <c r="AG48" s="8"/>
      <c r="AH48" s="8"/>
      <c r="AI48" s="8"/>
      <c r="AJ48" s="8"/>
      <c r="AK48" s="15">
        <v>22</v>
      </c>
      <c r="AM48" s="9">
        <f>+AP48/$AP$3</f>
        <v>4.1778922364619376E-3</v>
      </c>
      <c r="AN48" s="10">
        <f>+AN46+AM48</f>
        <v>0.97948449639735291</v>
      </c>
      <c r="AP48" s="5">
        <f>SUM(G48:AJ48)</f>
        <v>519</v>
      </c>
    </row>
    <row r="49" spans="1:42" x14ac:dyDescent="0.2">
      <c r="A49" s="3" t="s">
        <v>96</v>
      </c>
      <c r="B49" s="3" t="s">
        <v>70</v>
      </c>
      <c r="C49" s="3" t="s">
        <v>17</v>
      </c>
      <c r="D49" s="3" t="s">
        <v>99</v>
      </c>
      <c r="E49" s="38" t="s">
        <v>21</v>
      </c>
      <c r="F49" s="3" t="s">
        <v>9</v>
      </c>
      <c r="G49" s="8"/>
      <c r="H49" s="8"/>
      <c r="I49" s="8"/>
      <c r="J49" s="8">
        <v>-1</v>
      </c>
      <c r="K49" s="8">
        <v>-1</v>
      </c>
      <c r="L49" s="8">
        <v>-1</v>
      </c>
      <c r="M49" s="8">
        <v>-1</v>
      </c>
      <c r="N49" s="8">
        <v>-1</v>
      </c>
      <c r="O49" s="8">
        <v>-1</v>
      </c>
      <c r="P49" s="8">
        <v>-1</v>
      </c>
      <c r="Q49" s="8"/>
      <c r="R49" s="8"/>
      <c r="S49" s="8"/>
      <c r="T49" s="8"/>
      <c r="U49" s="8"/>
      <c r="V49" s="8"/>
      <c r="W49" s="8"/>
      <c r="X49" s="8"/>
      <c r="Y49" s="8"/>
      <c r="Z49" s="8"/>
      <c r="AA49" s="8"/>
      <c r="AB49" s="8"/>
      <c r="AC49" s="8"/>
      <c r="AD49" s="8"/>
      <c r="AE49" s="8"/>
      <c r="AF49" s="8"/>
      <c r="AG49" s="8"/>
      <c r="AH49" s="8"/>
      <c r="AI49" s="8"/>
      <c r="AJ49" s="8"/>
      <c r="AK49" s="15">
        <v>22</v>
      </c>
    </row>
    <row r="50" spans="1:42" x14ac:dyDescent="0.2">
      <c r="A50" s="3" t="s">
        <v>96</v>
      </c>
      <c r="B50" s="3" t="s">
        <v>70</v>
      </c>
      <c r="C50" s="3" t="s">
        <v>7</v>
      </c>
      <c r="D50" s="3" t="s">
        <v>72</v>
      </c>
      <c r="E50" s="38" t="s">
        <v>31</v>
      </c>
      <c r="F50" s="3" t="s">
        <v>8</v>
      </c>
      <c r="G50" s="8">
        <v>21</v>
      </c>
      <c r="H50" s="8">
        <v>18</v>
      </c>
      <c r="I50" s="8">
        <v>37</v>
      </c>
      <c r="J50" s="8">
        <v>22</v>
      </c>
      <c r="K50" s="8">
        <v>19</v>
      </c>
      <c r="L50" s="8">
        <v>16</v>
      </c>
      <c r="M50" s="8">
        <v>61</v>
      </c>
      <c r="N50" s="8">
        <v>43</v>
      </c>
      <c r="O50" s="8">
        <v>27</v>
      </c>
      <c r="P50" s="8">
        <v>23</v>
      </c>
      <c r="Q50" s="8"/>
      <c r="R50" s="8">
        <v>31</v>
      </c>
      <c r="S50" s="8">
        <v>23</v>
      </c>
      <c r="T50" s="8">
        <v>42</v>
      </c>
      <c r="U50" s="8"/>
      <c r="V50" s="8"/>
      <c r="W50" s="8"/>
      <c r="X50" s="8"/>
      <c r="Y50" s="8"/>
      <c r="Z50" s="8"/>
      <c r="AA50" s="8"/>
      <c r="AB50" s="8"/>
      <c r="AC50" s="8"/>
      <c r="AD50" s="8"/>
      <c r="AE50" s="8"/>
      <c r="AF50" s="8"/>
      <c r="AG50" s="8"/>
      <c r="AH50" s="8"/>
      <c r="AI50" s="8"/>
      <c r="AJ50" s="8"/>
      <c r="AK50" s="15">
        <v>23</v>
      </c>
      <c r="AM50" s="9">
        <f>+AP50/$AP$3</f>
        <v>3.0831073729574608E-3</v>
      </c>
      <c r="AN50" s="10">
        <f>+AN48+AM50</f>
        <v>0.98256760377031038</v>
      </c>
      <c r="AP50" s="5">
        <f>SUM(G50:AJ50)</f>
        <v>383</v>
      </c>
    </row>
    <row r="51" spans="1:42" x14ac:dyDescent="0.2">
      <c r="A51" s="3" t="s">
        <v>96</v>
      </c>
      <c r="B51" s="3" t="s">
        <v>70</v>
      </c>
      <c r="C51" s="3" t="s">
        <v>7</v>
      </c>
      <c r="D51" s="3" t="s">
        <v>72</v>
      </c>
      <c r="E51" s="38" t="s">
        <v>31</v>
      </c>
      <c r="F51" s="3" t="s">
        <v>9</v>
      </c>
      <c r="G51" s="8">
        <v>-1</v>
      </c>
      <c r="H51" s="8">
        <v>-1</v>
      </c>
      <c r="I51" s="8">
        <v>-1</v>
      </c>
      <c r="J51" s="8">
        <v>-1</v>
      </c>
      <c r="K51" s="8">
        <v>-1</v>
      </c>
      <c r="L51" s="8">
        <v>-1</v>
      </c>
      <c r="M51" s="8">
        <v>-1</v>
      </c>
      <c r="N51" s="8">
        <v>-1</v>
      </c>
      <c r="O51" s="8">
        <v>-1</v>
      </c>
      <c r="P51" s="8">
        <v>-1</v>
      </c>
      <c r="Q51" s="8"/>
      <c r="R51" s="8">
        <v>-1</v>
      </c>
      <c r="S51" s="8">
        <v>-1</v>
      </c>
      <c r="T51" s="8">
        <v>-1</v>
      </c>
      <c r="U51" s="8"/>
      <c r="V51" s="8"/>
      <c r="W51" s="8"/>
      <c r="X51" s="8"/>
      <c r="Y51" s="8"/>
      <c r="Z51" s="8"/>
      <c r="AA51" s="8"/>
      <c r="AB51" s="8"/>
      <c r="AC51" s="8"/>
      <c r="AD51" s="8"/>
      <c r="AE51" s="8"/>
      <c r="AF51" s="8"/>
      <c r="AG51" s="8"/>
      <c r="AH51" s="8"/>
      <c r="AI51" s="8"/>
      <c r="AJ51" s="8"/>
      <c r="AK51" s="15">
        <v>23</v>
      </c>
    </row>
    <row r="52" spans="1:42" x14ac:dyDescent="0.2">
      <c r="A52" s="3" t="s">
        <v>96</v>
      </c>
      <c r="B52" s="3" t="s">
        <v>70</v>
      </c>
      <c r="C52" s="3" t="s">
        <v>7</v>
      </c>
      <c r="D52" s="3" t="s">
        <v>144</v>
      </c>
      <c r="E52" s="38" t="s">
        <v>33</v>
      </c>
      <c r="F52" s="3" t="s">
        <v>8</v>
      </c>
      <c r="G52" s="8"/>
      <c r="H52" s="8"/>
      <c r="I52" s="8"/>
      <c r="J52" s="8"/>
      <c r="K52" s="8"/>
      <c r="L52" s="8"/>
      <c r="M52" s="8"/>
      <c r="N52" s="8"/>
      <c r="O52" s="8"/>
      <c r="P52" s="8"/>
      <c r="Q52" s="8"/>
      <c r="R52" s="8"/>
      <c r="S52" s="8"/>
      <c r="T52" s="8"/>
      <c r="U52" s="8"/>
      <c r="V52" s="8"/>
      <c r="W52" s="8">
        <v>2.4569999999999999</v>
      </c>
      <c r="X52" s="8"/>
      <c r="Y52" s="8"/>
      <c r="Z52" s="8"/>
      <c r="AA52" s="8">
        <v>3.262</v>
      </c>
      <c r="AB52" s="8"/>
      <c r="AC52" s="8"/>
      <c r="AD52" s="8">
        <v>76.174000000000007</v>
      </c>
      <c r="AE52" s="8">
        <v>138.47800000000001</v>
      </c>
      <c r="AF52" s="8">
        <v>96.096000000000004</v>
      </c>
      <c r="AG52" s="8">
        <v>9.3320000000000007</v>
      </c>
      <c r="AH52" s="8">
        <v>7.8819999999999997</v>
      </c>
      <c r="AI52" s="8">
        <v>3.0409999999999999</v>
      </c>
      <c r="AJ52" s="8">
        <v>11.069000000000001</v>
      </c>
      <c r="AK52" s="15">
        <v>24</v>
      </c>
      <c r="AM52" s="9">
        <f>+AP52/$AP$3</f>
        <v>2.799678841640335E-3</v>
      </c>
      <c r="AN52" s="10">
        <f>+AN50+AM52</f>
        <v>0.98536728261195072</v>
      </c>
      <c r="AP52" s="5">
        <f>SUM(G52:AJ52)</f>
        <v>347.791</v>
      </c>
    </row>
    <row r="53" spans="1:42" x14ac:dyDescent="0.2">
      <c r="A53" s="3" t="s">
        <v>96</v>
      </c>
      <c r="B53" s="3" t="s">
        <v>70</v>
      </c>
      <c r="C53" s="3" t="s">
        <v>7</v>
      </c>
      <c r="D53" s="3" t="s">
        <v>144</v>
      </c>
      <c r="E53" s="38" t="s">
        <v>33</v>
      </c>
      <c r="F53" s="3" t="s">
        <v>9</v>
      </c>
      <c r="G53" s="8"/>
      <c r="H53" s="8"/>
      <c r="I53" s="8"/>
      <c r="J53" s="8"/>
      <c r="K53" s="8"/>
      <c r="L53" s="8"/>
      <c r="M53" s="8"/>
      <c r="N53" s="8"/>
      <c r="O53" s="8"/>
      <c r="P53" s="8"/>
      <c r="Q53" s="8"/>
      <c r="R53" s="8"/>
      <c r="S53" s="8"/>
      <c r="T53" s="8"/>
      <c r="U53" s="8"/>
      <c r="V53" s="8"/>
      <c r="W53" s="8">
        <v>-1</v>
      </c>
      <c r="X53" s="8"/>
      <c r="Y53" s="8"/>
      <c r="Z53" s="8"/>
      <c r="AA53" s="8">
        <v>-1</v>
      </c>
      <c r="AB53" s="8"/>
      <c r="AC53" s="8"/>
      <c r="AD53" s="8">
        <v>-1</v>
      </c>
      <c r="AE53" s="8">
        <v>-1</v>
      </c>
      <c r="AF53" s="8">
        <v>-1</v>
      </c>
      <c r="AG53" s="8">
        <v>-1</v>
      </c>
      <c r="AH53" s="8">
        <v>-1</v>
      </c>
      <c r="AI53" s="8">
        <v>-1</v>
      </c>
      <c r="AJ53" s="8">
        <v>-1</v>
      </c>
      <c r="AK53" s="15">
        <v>24</v>
      </c>
    </row>
    <row r="54" spans="1:42" x14ac:dyDescent="0.2">
      <c r="A54" s="3" t="s">
        <v>96</v>
      </c>
      <c r="B54" s="3" t="s">
        <v>70</v>
      </c>
      <c r="C54" s="3" t="s">
        <v>7</v>
      </c>
      <c r="D54" s="3" t="s">
        <v>54</v>
      </c>
      <c r="E54" s="38" t="s">
        <v>25</v>
      </c>
      <c r="F54" s="3" t="s">
        <v>8</v>
      </c>
      <c r="G54" s="8"/>
      <c r="H54" s="8"/>
      <c r="I54" s="8"/>
      <c r="J54" s="8"/>
      <c r="K54" s="8"/>
      <c r="L54" s="8"/>
      <c r="M54" s="8"/>
      <c r="N54" s="8"/>
      <c r="O54" s="8"/>
      <c r="P54" s="8"/>
      <c r="Q54" s="8"/>
      <c r="R54" s="8"/>
      <c r="S54" s="8"/>
      <c r="T54" s="8"/>
      <c r="U54" s="8">
        <v>298</v>
      </c>
      <c r="V54" s="8">
        <v>16</v>
      </c>
      <c r="W54" s="8">
        <v>10</v>
      </c>
      <c r="X54" s="8"/>
      <c r="Y54" s="8"/>
      <c r="Z54" s="8"/>
      <c r="AA54" s="8"/>
      <c r="AB54" s="8"/>
      <c r="AC54" s="8"/>
      <c r="AD54" s="8"/>
      <c r="AE54" s="8"/>
      <c r="AF54" s="8"/>
      <c r="AG54" s="8"/>
      <c r="AH54" s="8"/>
      <c r="AI54" s="8"/>
      <c r="AJ54" s="8"/>
      <c r="AK54" s="15">
        <v>25</v>
      </c>
      <c r="AM54" s="9">
        <f>+AP54/$AP$3</f>
        <v>2.6081639395253717E-3</v>
      </c>
      <c r="AN54" s="10">
        <f>+AN52+AM54</f>
        <v>0.98797544655147607</v>
      </c>
      <c r="AP54" s="5">
        <f>SUM(G54:AJ54)</f>
        <v>324</v>
      </c>
    </row>
    <row r="55" spans="1:42" x14ac:dyDescent="0.2">
      <c r="A55" s="3" t="s">
        <v>96</v>
      </c>
      <c r="B55" s="3" t="s">
        <v>70</v>
      </c>
      <c r="C55" s="3" t="s">
        <v>7</v>
      </c>
      <c r="D55" s="3" t="s">
        <v>54</v>
      </c>
      <c r="E55" s="38" t="s">
        <v>25</v>
      </c>
      <c r="F55" s="3" t="s">
        <v>9</v>
      </c>
      <c r="G55" s="8"/>
      <c r="H55" s="8"/>
      <c r="I55" s="8"/>
      <c r="J55" s="8"/>
      <c r="K55" s="8"/>
      <c r="L55" s="8"/>
      <c r="M55" s="8"/>
      <c r="N55" s="8"/>
      <c r="O55" s="8"/>
      <c r="P55" s="8"/>
      <c r="Q55" s="8"/>
      <c r="R55" s="8"/>
      <c r="S55" s="8"/>
      <c r="T55" s="8"/>
      <c r="U55" s="8">
        <v>-1</v>
      </c>
      <c r="V55" s="8">
        <v>-1</v>
      </c>
      <c r="W55" s="8">
        <v>-1</v>
      </c>
      <c r="X55" s="8"/>
      <c r="Y55" s="8"/>
      <c r="Z55" s="8"/>
      <c r="AA55" s="8"/>
      <c r="AB55" s="8"/>
      <c r="AC55" s="8"/>
      <c r="AD55" s="8"/>
      <c r="AE55" s="8"/>
      <c r="AF55" s="8"/>
      <c r="AG55" s="8"/>
      <c r="AH55" s="8"/>
      <c r="AI55" s="8"/>
      <c r="AJ55" s="8"/>
      <c r="AK55" s="15">
        <v>25</v>
      </c>
    </row>
    <row r="56" spans="1:42" x14ac:dyDescent="0.2">
      <c r="A56" s="3" t="s">
        <v>96</v>
      </c>
      <c r="B56" s="3" t="s">
        <v>70</v>
      </c>
      <c r="C56" s="3" t="s">
        <v>7</v>
      </c>
      <c r="D56" s="3" t="s">
        <v>147</v>
      </c>
      <c r="E56" s="38" t="s">
        <v>11</v>
      </c>
      <c r="F56" s="3" t="s">
        <v>8</v>
      </c>
      <c r="G56" s="8">
        <v>2</v>
      </c>
      <c r="H56" s="8">
        <v>15</v>
      </c>
      <c r="I56" s="8">
        <v>15</v>
      </c>
      <c r="J56" s="8"/>
      <c r="K56" s="8"/>
      <c r="L56" s="8"/>
      <c r="M56" s="8"/>
      <c r="N56" s="8"/>
      <c r="O56" s="8"/>
      <c r="P56" s="8"/>
      <c r="Q56" s="8"/>
      <c r="R56" s="8"/>
      <c r="S56" s="8"/>
      <c r="T56" s="8"/>
      <c r="U56" s="8"/>
      <c r="V56" s="8"/>
      <c r="W56" s="8"/>
      <c r="X56" s="8">
        <v>4.931</v>
      </c>
      <c r="Y56" s="8">
        <v>23.204000000000001</v>
      </c>
      <c r="Z56" s="8">
        <v>14.704000000000001</v>
      </c>
      <c r="AA56" s="8">
        <v>29.934999999999999</v>
      </c>
      <c r="AB56" s="8">
        <v>13.641999999999999</v>
      </c>
      <c r="AC56" s="8">
        <v>21.183</v>
      </c>
      <c r="AD56" s="8">
        <v>8.3000000000000007</v>
      </c>
      <c r="AE56" s="8">
        <v>6.3090000000000002</v>
      </c>
      <c r="AF56" s="8">
        <v>22.012</v>
      </c>
      <c r="AG56" s="8">
        <v>14.076000000000001</v>
      </c>
      <c r="AH56" s="8">
        <v>15.132999999999999</v>
      </c>
      <c r="AI56" s="8">
        <v>10.255000000000001</v>
      </c>
      <c r="AJ56" s="8"/>
      <c r="AK56" s="15">
        <v>26</v>
      </c>
      <c r="AM56" s="9">
        <f>+AP56/$AP$3</f>
        <v>1.7362321948536737E-3</v>
      </c>
      <c r="AN56" s="10">
        <f>+AN54+AM56</f>
        <v>0.9897116787463297</v>
      </c>
      <c r="AP56" s="5">
        <f>SUM(G56:AJ56)</f>
        <v>215.684</v>
      </c>
    </row>
    <row r="57" spans="1:42" x14ac:dyDescent="0.2">
      <c r="A57" s="3" t="s">
        <v>96</v>
      </c>
      <c r="B57" s="3" t="s">
        <v>70</v>
      </c>
      <c r="C57" s="3" t="s">
        <v>7</v>
      </c>
      <c r="D57" s="3" t="s">
        <v>147</v>
      </c>
      <c r="E57" s="38" t="s">
        <v>11</v>
      </c>
      <c r="F57" s="3" t="s">
        <v>9</v>
      </c>
      <c r="G57" s="8">
        <v>-1</v>
      </c>
      <c r="H57" s="8">
        <v>-1</v>
      </c>
      <c r="I57" s="8">
        <v>-1</v>
      </c>
      <c r="J57" s="8"/>
      <c r="K57" s="8"/>
      <c r="L57" s="8"/>
      <c r="M57" s="8"/>
      <c r="N57" s="8"/>
      <c r="O57" s="8"/>
      <c r="P57" s="8"/>
      <c r="Q57" s="8"/>
      <c r="R57" s="8"/>
      <c r="S57" s="8"/>
      <c r="T57" s="8"/>
      <c r="U57" s="8"/>
      <c r="V57" s="8"/>
      <c r="W57" s="8"/>
      <c r="X57" s="8" t="s">
        <v>13</v>
      </c>
      <c r="Y57" s="8" t="s">
        <v>13</v>
      </c>
      <c r="Z57" s="8" t="s">
        <v>13</v>
      </c>
      <c r="AA57" s="8" t="s">
        <v>13</v>
      </c>
      <c r="AB57" s="8" t="s">
        <v>13</v>
      </c>
      <c r="AC57" s="8" t="s">
        <v>13</v>
      </c>
      <c r="AD57" s="8" t="s">
        <v>13</v>
      </c>
      <c r="AE57" s="8" t="s">
        <v>13</v>
      </c>
      <c r="AF57" s="8" t="s">
        <v>13</v>
      </c>
      <c r="AG57" s="8" t="s">
        <v>13</v>
      </c>
      <c r="AH57" s="8" t="s">
        <v>13</v>
      </c>
      <c r="AI57" s="8" t="s">
        <v>13</v>
      </c>
      <c r="AJ57" s="8"/>
      <c r="AK57" s="15">
        <v>26</v>
      </c>
    </row>
    <row r="58" spans="1:42" x14ac:dyDescent="0.2">
      <c r="A58" s="3" t="s">
        <v>96</v>
      </c>
      <c r="B58" s="3" t="s">
        <v>70</v>
      </c>
      <c r="C58" s="3" t="s">
        <v>17</v>
      </c>
      <c r="D58" s="3" t="s">
        <v>75</v>
      </c>
      <c r="E58" s="38" t="s">
        <v>11</v>
      </c>
      <c r="F58" s="3" t="s">
        <v>8</v>
      </c>
      <c r="G58" s="8">
        <v>28</v>
      </c>
      <c r="H58" s="8">
        <v>21</v>
      </c>
      <c r="I58" s="8">
        <v>35</v>
      </c>
      <c r="J58" s="8">
        <v>22</v>
      </c>
      <c r="K58" s="8">
        <v>18</v>
      </c>
      <c r="L58" s="8">
        <v>20</v>
      </c>
      <c r="M58" s="8">
        <v>18</v>
      </c>
      <c r="N58" s="8">
        <v>16</v>
      </c>
      <c r="O58" s="8">
        <v>16</v>
      </c>
      <c r="P58" s="8"/>
      <c r="Q58" s="8"/>
      <c r="R58" s="8"/>
      <c r="S58" s="8"/>
      <c r="T58" s="8"/>
      <c r="U58" s="8"/>
      <c r="V58" s="8"/>
      <c r="W58" s="8"/>
      <c r="X58" s="8"/>
      <c r="Y58" s="8"/>
      <c r="Z58" s="8"/>
      <c r="AA58" s="8"/>
      <c r="AB58" s="8"/>
      <c r="AC58" s="8"/>
      <c r="AD58" s="8"/>
      <c r="AE58" s="8"/>
      <c r="AF58" s="8"/>
      <c r="AG58" s="8"/>
      <c r="AH58" s="8"/>
      <c r="AI58" s="8"/>
      <c r="AJ58" s="8"/>
      <c r="AK58" s="15">
        <v>27</v>
      </c>
      <c r="AM58" s="9">
        <f>+AP58/$AP$3</f>
        <v>1.5616784082343276E-3</v>
      </c>
      <c r="AN58" s="10">
        <f>+AN56+AM58</f>
        <v>0.99127335715456399</v>
      </c>
      <c r="AP58" s="5">
        <f>SUM(G58:AJ58)</f>
        <v>194</v>
      </c>
    </row>
    <row r="59" spans="1:42" x14ac:dyDescent="0.2">
      <c r="A59" s="3" t="s">
        <v>96</v>
      </c>
      <c r="B59" s="3" t="s">
        <v>70</v>
      </c>
      <c r="C59" s="3" t="s">
        <v>17</v>
      </c>
      <c r="D59" s="3" t="s">
        <v>75</v>
      </c>
      <c r="E59" s="38" t="s">
        <v>11</v>
      </c>
      <c r="F59" s="3" t="s">
        <v>9</v>
      </c>
      <c r="G59" s="8">
        <v>-1</v>
      </c>
      <c r="H59" s="8">
        <v>-1</v>
      </c>
      <c r="I59" s="8">
        <v>-1</v>
      </c>
      <c r="J59" s="8">
        <v>-1</v>
      </c>
      <c r="K59" s="8">
        <v>-1</v>
      </c>
      <c r="L59" s="8">
        <v>-1</v>
      </c>
      <c r="M59" s="8">
        <v>-1</v>
      </c>
      <c r="N59" s="8">
        <v>-1</v>
      </c>
      <c r="O59" s="8">
        <v>-1</v>
      </c>
      <c r="P59" s="8"/>
      <c r="Q59" s="8"/>
      <c r="R59" s="8"/>
      <c r="S59" s="8"/>
      <c r="T59" s="8"/>
      <c r="U59" s="8"/>
      <c r="V59" s="8"/>
      <c r="W59" s="8"/>
      <c r="X59" s="8"/>
      <c r="Y59" s="8"/>
      <c r="Z59" s="8"/>
      <c r="AA59" s="8"/>
      <c r="AB59" s="8"/>
      <c r="AC59" s="8"/>
      <c r="AD59" s="8"/>
      <c r="AE59" s="8"/>
      <c r="AF59" s="8"/>
      <c r="AG59" s="8"/>
      <c r="AH59" s="8"/>
      <c r="AI59" s="8"/>
      <c r="AJ59" s="8"/>
      <c r="AK59" s="15">
        <v>27</v>
      </c>
    </row>
    <row r="60" spans="1:42" x14ac:dyDescent="0.2">
      <c r="A60" s="3" t="s">
        <v>96</v>
      </c>
      <c r="B60" s="3" t="s">
        <v>70</v>
      </c>
      <c r="C60" s="3" t="s">
        <v>7</v>
      </c>
      <c r="D60" s="3" t="s">
        <v>159</v>
      </c>
      <c r="E60" s="38" t="s">
        <v>21</v>
      </c>
      <c r="F60" s="3" t="s">
        <v>8</v>
      </c>
      <c r="G60" s="8">
        <v>11</v>
      </c>
      <c r="H60" s="8">
        <v>23</v>
      </c>
      <c r="I60" s="8">
        <v>10</v>
      </c>
      <c r="J60" s="8">
        <v>19</v>
      </c>
      <c r="K60" s="8">
        <v>19</v>
      </c>
      <c r="L60" s="8">
        <v>19</v>
      </c>
      <c r="M60" s="8">
        <v>16.399999999999999</v>
      </c>
      <c r="N60" s="8">
        <v>19</v>
      </c>
      <c r="O60" s="8">
        <v>19</v>
      </c>
      <c r="P60" s="8">
        <v>19</v>
      </c>
      <c r="Q60" s="8"/>
      <c r="R60" s="8"/>
      <c r="S60" s="8"/>
      <c r="T60" s="8"/>
      <c r="U60" s="8"/>
      <c r="V60" s="8"/>
      <c r="W60" s="8"/>
      <c r="X60" s="8"/>
      <c r="Y60" s="8"/>
      <c r="Z60" s="8"/>
      <c r="AA60" s="8"/>
      <c r="AB60" s="8"/>
      <c r="AC60" s="8"/>
      <c r="AD60" s="8"/>
      <c r="AE60" s="8"/>
      <c r="AF60" s="8"/>
      <c r="AG60" s="8"/>
      <c r="AH60" s="8"/>
      <c r="AI60" s="8"/>
      <c r="AJ60" s="8"/>
      <c r="AK60" s="15">
        <v>28</v>
      </c>
      <c r="AM60" s="9">
        <f>+AP60/$AP$3</f>
        <v>1.403900589670447E-3</v>
      </c>
      <c r="AN60" s="10">
        <f>+AN58+AM60</f>
        <v>0.99267725774423443</v>
      </c>
      <c r="AP60" s="5">
        <f>SUM(G60:AJ60)</f>
        <v>174.4</v>
      </c>
    </row>
    <row r="61" spans="1:42" x14ac:dyDescent="0.2">
      <c r="A61" s="3" t="s">
        <v>96</v>
      </c>
      <c r="B61" s="3" t="s">
        <v>70</v>
      </c>
      <c r="C61" s="3" t="s">
        <v>7</v>
      </c>
      <c r="D61" s="3" t="s">
        <v>159</v>
      </c>
      <c r="E61" s="38" t="s">
        <v>21</v>
      </c>
      <c r="F61" s="3" t="s">
        <v>9</v>
      </c>
      <c r="G61" s="8">
        <v>-1</v>
      </c>
      <c r="H61" s="8">
        <v>-1</v>
      </c>
      <c r="I61" s="8">
        <v>-1</v>
      </c>
      <c r="J61" s="8">
        <v>-1</v>
      </c>
      <c r="K61" s="8">
        <v>-1</v>
      </c>
      <c r="L61" s="8">
        <v>-1</v>
      </c>
      <c r="M61" s="8">
        <v>-1</v>
      </c>
      <c r="N61" s="8">
        <v>-1</v>
      </c>
      <c r="O61" s="8">
        <v>-1</v>
      </c>
      <c r="P61" s="8">
        <v>-1</v>
      </c>
      <c r="Q61" s="8"/>
      <c r="R61" s="8"/>
      <c r="S61" s="8"/>
      <c r="T61" s="8"/>
      <c r="U61" s="8" t="s">
        <v>13</v>
      </c>
      <c r="V61" s="8" t="s">
        <v>13</v>
      </c>
      <c r="W61" s="8"/>
      <c r="X61" s="8"/>
      <c r="Y61" s="8"/>
      <c r="Z61" s="8"/>
      <c r="AA61" s="8"/>
      <c r="AB61" s="8"/>
      <c r="AC61" s="8"/>
      <c r="AD61" s="8"/>
      <c r="AE61" s="8"/>
      <c r="AF61" s="8"/>
      <c r="AG61" s="8"/>
      <c r="AH61" s="8"/>
      <c r="AI61" s="8"/>
      <c r="AJ61" s="8"/>
      <c r="AK61" s="15">
        <v>28</v>
      </c>
    </row>
    <row r="62" spans="1:42" x14ac:dyDescent="0.2">
      <c r="A62" s="3" t="s">
        <v>96</v>
      </c>
      <c r="B62" s="3" t="s">
        <v>70</v>
      </c>
      <c r="C62" s="3" t="s">
        <v>7</v>
      </c>
      <c r="D62" s="3" t="s">
        <v>147</v>
      </c>
      <c r="E62" s="38" t="s">
        <v>31</v>
      </c>
      <c r="F62" s="3" t="s">
        <v>8</v>
      </c>
      <c r="G62" s="8"/>
      <c r="H62" s="8"/>
      <c r="I62" s="8"/>
      <c r="J62" s="8"/>
      <c r="K62" s="8"/>
      <c r="L62" s="8"/>
      <c r="M62" s="8"/>
      <c r="N62" s="8"/>
      <c r="O62" s="8"/>
      <c r="P62" s="8"/>
      <c r="Q62" s="8"/>
      <c r="R62" s="8"/>
      <c r="S62" s="8"/>
      <c r="T62" s="8"/>
      <c r="U62" s="8"/>
      <c r="V62" s="8"/>
      <c r="W62" s="8"/>
      <c r="X62" s="8">
        <v>1.306</v>
      </c>
      <c r="Y62" s="8">
        <v>1.875</v>
      </c>
      <c r="Z62" s="8">
        <v>4.7789999999999999</v>
      </c>
      <c r="AA62" s="8">
        <v>5.383</v>
      </c>
      <c r="AB62" s="8">
        <v>3.24</v>
      </c>
      <c r="AC62" s="8">
        <v>10.24</v>
      </c>
      <c r="AD62" s="8">
        <v>6.59</v>
      </c>
      <c r="AE62" s="8">
        <v>5.8410000000000002</v>
      </c>
      <c r="AF62" s="8">
        <v>12.266999999999999</v>
      </c>
      <c r="AG62" s="8">
        <v>13.231</v>
      </c>
      <c r="AH62" s="8">
        <v>11.31</v>
      </c>
      <c r="AI62" s="8">
        <v>13.233000000000001</v>
      </c>
      <c r="AJ62" s="8">
        <v>17.280999999999999</v>
      </c>
      <c r="AK62" s="15">
        <v>29</v>
      </c>
      <c r="AM62" s="9">
        <f>+AP62/$AP$3</f>
        <v>8.5792493832980246E-4</v>
      </c>
      <c r="AN62" s="10">
        <f>+AN60+AM62</f>
        <v>0.99353518268256424</v>
      </c>
      <c r="AP62" s="5">
        <f>SUM(G62:AJ62)</f>
        <v>106.57599999999999</v>
      </c>
    </row>
    <row r="63" spans="1:42" x14ac:dyDescent="0.2">
      <c r="A63" s="3" t="s">
        <v>96</v>
      </c>
      <c r="B63" s="3" t="s">
        <v>70</v>
      </c>
      <c r="C63" s="3" t="s">
        <v>7</v>
      </c>
      <c r="D63" s="3" t="s">
        <v>147</v>
      </c>
      <c r="E63" s="38" t="s">
        <v>31</v>
      </c>
      <c r="F63" s="3" t="s">
        <v>9</v>
      </c>
      <c r="G63" s="8"/>
      <c r="H63" s="8"/>
      <c r="I63" s="8"/>
      <c r="J63" s="8"/>
      <c r="K63" s="8"/>
      <c r="L63" s="8"/>
      <c r="M63" s="8"/>
      <c r="N63" s="8"/>
      <c r="O63" s="8"/>
      <c r="P63" s="8"/>
      <c r="Q63" s="8"/>
      <c r="R63" s="8"/>
      <c r="S63" s="8"/>
      <c r="T63" s="8"/>
      <c r="U63" s="8"/>
      <c r="V63" s="8"/>
      <c r="W63" s="8"/>
      <c r="X63" s="8" t="s">
        <v>13</v>
      </c>
      <c r="Y63" s="8" t="s">
        <v>13</v>
      </c>
      <c r="Z63" s="8" t="s">
        <v>13</v>
      </c>
      <c r="AA63" s="8" t="s">
        <v>13</v>
      </c>
      <c r="AB63" s="8" t="s">
        <v>13</v>
      </c>
      <c r="AC63" s="8" t="s">
        <v>13</v>
      </c>
      <c r="AD63" s="8" t="s">
        <v>13</v>
      </c>
      <c r="AE63" s="8">
        <v>-1</v>
      </c>
      <c r="AF63" s="8" t="s">
        <v>13</v>
      </c>
      <c r="AG63" s="8" t="s">
        <v>13</v>
      </c>
      <c r="AH63" s="8" t="s">
        <v>13</v>
      </c>
      <c r="AI63" s="8" t="s">
        <v>13</v>
      </c>
      <c r="AJ63" s="8" t="s">
        <v>13</v>
      </c>
      <c r="AK63" s="15">
        <v>29</v>
      </c>
    </row>
    <row r="64" spans="1:42" x14ac:dyDescent="0.2">
      <c r="A64" s="3" t="s">
        <v>96</v>
      </c>
      <c r="B64" s="3" t="s">
        <v>70</v>
      </c>
      <c r="C64" s="3" t="s">
        <v>7</v>
      </c>
      <c r="D64" s="3" t="s">
        <v>139</v>
      </c>
      <c r="E64" s="38" t="s">
        <v>27</v>
      </c>
      <c r="F64" s="3" t="s">
        <v>8</v>
      </c>
      <c r="G64" s="8"/>
      <c r="H64" s="8"/>
      <c r="I64" s="8"/>
      <c r="J64" s="8"/>
      <c r="K64" s="8"/>
      <c r="L64" s="8"/>
      <c r="M64" s="8"/>
      <c r="N64" s="8"/>
      <c r="O64" s="8"/>
      <c r="P64" s="8"/>
      <c r="Q64" s="8"/>
      <c r="R64" s="8"/>
      <c r="S64" s="8"/>
      <c r="T64" s="8"/>
      <c r="U64" s="8"/>
      <c r="V64" s="8"/>
      <c r="W64" s="8"/>
      <c r="X64" s="8"/>
      <c r="Y64" s="8"/>
      <c r="Z64" s="8"/>
      <c r="AA64" s="8"/>
      <c r="AB64" s="8"/>
      <c r="AC64" s="8">
        <v>2.5000000000000001E-2</v>
      </c>
      <c r="AD64" s="8">
        <v>6.2E-2</v>
      </c>
      <c r="AE64" s="8">
        <v>8.6999999999999994E-2</v>
      </c>
      <c r="AF64" s="8">
        <v>42.24</v>
      </c>
      <c r="AG64" s="8">
        <v>4.2000000000000003E-2</v>
      </c>
      <c r="AH64" s="8">
        <v>0.17699999999999999</v>
      </c>
      <c r="AI64" s="8"/>
      <c r="AJ64" s="8">
        <v>34.482999999999997</v>
      </c>
      <c r="AK64" s="15">
        <v>30</v>
      </c>
      <c r="AM64" s="9">
        <f>+AP64/$AP$3</f>
        <v>6.2077521716184737E-4</v>
      </c>
      <c r="AN64" s="10">
        <f>+AN62+AM64</f>
        <v>0.99415595789972611</v>
      </c>
      <c r="AP64" s="5">
        <f>SUM(G64:AJ64)</f>
        <v>77.116</v>
      </c>
    </row>
    <row r="65" spans="1:42" x14ac:dyDescent="0.2">
      <c r="A65" s="3" t="s">
        <v>96</v>
      </c>
      <c r="B65" s="3" t="s">
        <v>70</v>
      </c>
      <c r="C65" s="3" t="s">
        <v>7</v>
      </c>
      <c r="D65" s="3" t="s">
        <v>139</v>
      </c>
      <c r="E65" s="38" t="s">
        <v>27</v>
      </c>
      <c r="F65" s="3" t="s">
        <v>9</v>
      </c>
      <c r="G65" s="8"/>
      <c r="H65" s="8"/>
      <c r="I65" s="8"/>
      <c r="J65" s="8"/>
      <c r="K65" s="8"/>
      <c r="L65" s="8"/>
      <c r="M65" s="8"/>
      <c r="N65" s="8"/>
      <c r="O65" s="8"/>
      <c r="P65" s="8"/>
      <c r="Q65" s="8"/>
      <c r="R65" s="8"/>
      <c r="S65" s="8" t="s">
        <v>13</v>
      </c>
      <c r="T65" s="8"/>
      <c r="U65" s="8"/>
      <c r="V65" s="8"/>
      <c r="W65" s="8"/>
      <c r="X65" s="8"/>
      <c r="Y65" s="8"/>
      <c r="Z65" s="8" t="s">
        <v>12</v>
      </c>
      <c r="AA65" s="8"/>
      <c r="AB65" s="8" t="s">
        <v>12</v>
      </c>
      <c r="AC65" s="8" t="s">
        <v>13</v>
      </c>
      <c r="AD65" s="8">
        <v>-1</v>
      </c>
      <c r="AE65" s="8">
        <v>-1</v>
      </c>
      <c r="AF65" s="8" t="s">
        <v>13</v>
      </c>
      <c r="AG65" s="8" t="s">
        <v>13</v>
      </c>
      <c r="AH65" s="8" t="s">
        <v>13</v>
      </c>
      <c r="AI65" s="8"/>
      <c r="AJ65" s="8" t="s">
        <v>13</v>
      </c>
      <c r="AK65" s="15">
        <v>30</v>
      </c>
    </row>
    <row r="66" spans="1:42" x14ac:dyDescent="0.2">
      <c r="A66" s="3" t="s">
        <v>96</v>
      </c>
      <c r="B66" s="3" t="s">
        <v>70</v>
      </c>
      <c r="C66" s="3" t="s">
        <v>7</v>
      </c>
      <c r="D66" s="3" t="s">
        <v>139</v>
      </c>
      <c r="E66" s="38" t="s">
        <v>31</v>
      </c>
      <c r="F66" s="3" t="s">
        <v>8</v>
      </c>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v>39.332000000000001</v>
      </c>
      <c r="AI66" s="8">
        <v>7.5979999999999999</v>
      </c>
      <c r="AJ66" s="8">
        <v>28.617000000000001</v>
      </c>
      <c r="AK66" s="15">
        <v>31</v>
      </c>
      <c r="AM66" s="9">
        <f>+AP66/$AP$3</f>
        <v>6.0814494178803474E-4</v>
      </c>
      <c r="AN66" s="10">
        <f>+AN64+AM66</f>
        <v>0.99476410284151418</v>
      </c>
      <c r="AP66" s="5">
        <f>SUM(G66:AJ66)</f>
        <v>75.546999999999997</v>
      </c>
    </row>
    <row r="67" spans="1:42" x14ac:dyDescent="0.2">
      <c r="A67" s="3" t="s">
        <v>96</v>
      </c>
      <c r="B67" s="3" t="s">
        <v>70</v>
      </c>
      <c r="C67" s="3" t="s">
        <v>7</v>
      </c>
      <c r="D67" s="3" t="s">
        <v>139</v>
      </c>
      <c r="E67" s="38" t="s">
        <v>31</v>
      </c>
      <c r="F67" s="3" t="s">
        <v>9</v>
      </c>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t="s">
        <v>13</v>
      </c>
      <c r="AI67" s="8" t="s">
        <v>13</v>
      </c>
      <c r="AJ67" s="8" t="s">
        <v>13</v>
      </c>
      <c r="AK67" s="15">
        <v>31</v>
      </c>
    </row>
    <row r="68" spans="1:42" x14ac:dyDescent="0.2">
      <c r="A68" s="3" t="s">
        <v>96</v>
      </c>
      <c r="B68" s="3" t="s">
        <v>70</v>
      </c>
      <c r="C68" s="3" t="s">
        <v>7</v>
      </c>
      <c r="D68" s="3" t="s">
        <v>144</v>
      </c>
      <c r="E68" s="38" t="s">
        <v>62</v>
      </c>
      <c r="F68" s="3" t="s">
        <v>8</v>
      </c>
      <c r="G68" s="8"/>
      <c r="H68" s="8"/>
      <c r="I68" s="8"/>
      <c r="J68" s="8"/>
      <c r="K68" s="8"/>
      <c r="L68" s="8"/>
      <c r="M68" s="8"/>
      <c r="N68" s="8"/>
      <c r="O68" s="8"/>
      <c r="P68" s="8"/>
      <c r="Q68" s="8"/>
      <c r="R68" s="8"/>
      <c r="S68" s="8"/>
      <c r="T68" s="8"/>
      <c r="U68" s="8"/>
      <c r="V68" s="8"/>
      <c r="W68" s="8"/>
      <c r="X68" s="8"/>
      <c r="Y68" s="8"/>
      <c r="Z68" s="8"/>
      <c r="AA68" s="8"/>
      <c r="AB68" s="8"/>
      <c r="AC68" s="8"/>
      <c r="AD68" s="8">
        <v>66.129000000000005</v>
      </c>
      <c r="AE68" s="8">
        <v>1.7430000000000001</v>
      </c>
      <c r="AF68" s="8"/>
      <c r="AG68" s="8"/>
      <c r="AH68" s="8"/>
      <c r="AI68" s="8"/>
      <c r="AJ68" s="8"/>
      <c r="AK68" s="15">
        <v>32</v>
      </c>
      <c r="AM68" s="9">
        <f>+AP68/$AP$3</f>
        <v>5.4636204599835194E-4</v>
      </c>
      <c r="AN68" s="10">
        <f>+AN66+AM68</f>
        <v>0.99531046488751251</v>
      </c>
      <c r="AP68" s="5">
        <f>SUM(G68:AJ68)</f>
        <v>67.872</v>
      </c>
    </row>
    <row r="69" spans="1:42" x14ac:dyDescent="0.2">
      <c r="A69" s="3" t="s">
        <v>96</v>
      </c>
      <c r="B69" s="3" t="s">
        <v>70</v>
      </c>
      <c r="C69" s="3" t="s">
        <v>7</v>
      </c>
      <c r="D69" s="3" t="s">
        <v>144</v>
      </c>
      <c r="E69" s="38" t="s">
        <v>62</v>
      </c>
      <c r="F69" s="3" t="s">
        <v>9</v>
      </c>
      <c r="G69" s="8"/>
      <c r="H69" s="8"/>
      <c r="I69" s="8"/>
      <c r="J69" s="8"/>
      <c r="K69" s="8"/>
      <c r="L69" s="8"/>
      <c r="M69" s="8"/>
      <c r="N69" s="8"/>
      <c r="O69" s="8"/>
      <c r="P69" s="8"/>
      <c r="Q69" s="8"/>
      <c r="R69" s="8"/>
      <c r="S69" s="8"/>
      <c r="T69" s="8"/>
      <c r="U69" s="8"/>
      <c r="V69" s="8"/>
      <c r="W69" s="8"/>
      <c r="X69" s="8"/>
      <c r="Y69" s="8"/>
      <c r="Z69" s="8"/>
      <c r="AA69" s="8"/>
      <c r="AB69" s="8"/>
      <c r="AC69" s="8"/>
      <c r="AD69" s="8">
        <v>-1</v>
      </c>
      <c r="AE69" s="8">
        <v>-1</v>
      </c>
      <c r="AF69" s="8"/>
      <c r="AG69" s="8"/>
      <c r="AH69" s="8"/>
      <c r="AI69" s="8"/>
      <c r="AJ69" s="8"/>
      <c r="AK69" s="15">
        <v>32</v>
      </c>
    </row>
    <row r="70" spans="1:42" x14ac:dyDescent="0.2">
      <c r="A70" s="3" t="s">
        <v>96</v>
      </c>
      <c r="B70" s="3" t="s">
        <v>70</v>
      </c>
      <c r="C70" s="3" t="s">
        <v>7</v>
      </c>
      <c r="D70" s="3" t="s">
        <v>147</v>
      </c>
      <c r="E70" s="38" t="s">
        <v>25</v>
      </c>
      <c r="F70" s="3" t="s">
        <v>8</v>
      </c>
      <c r="G70" s="8"/>
      <c r="H70" s="8"/>
      <c r="I70" s="8"/>
      <c r="J70" s="8"/>
      <c r="K70" s="8"/>
      <c r="L70" s="8"/>
      <c r="M70" s="8"/>
      <c r="N70" s="8"/>
      <c r="O70" s="8"/>
      <c r="P70" s="8"/>
      <c r="Q70" s="8"/>
      <c r="R70" s="8"/>
      <c r="S70" s="8"/>
      <c r="T70" s="8"/>
      <c r="U70" s="8"/>
      <c r="V70" s="8"/>
      <c r="W70" s="8"/>
      <c r="X70" s="8">
        <v>0.30199999999999999</v>
      </c>
      <c r="Y70" s="8">
        <v>1.1679999999999999</v>
      </c>
      <c r="Z70" s="8">
        <v>0.65400000000000003</v>
      </c>
      <c r="AA70" s="8">
        <v>3.1179999999999999</v>
      </c>
      <c r="AB70" s="8">
        <v>10.602</v>
      </c>
      <c r="AC70" s="8">
        <v>4.28</v>
      </c>
      <c r="AD70" s="8">
        <v>9.9819999999999993</v>
      </c>
      <c r="AE70" s="8">
        <v>3.6219999999999999</v>
      </c>
      <c r="AF70" s="8">
        <v>4.008</v>
      </c>
      <c r="AG70" s="8">
        <v>4.4619999999999997</v>
      </c>
      <c r="AH70" s="8">
        <v>2.5960000000000001</v>
      </c>
      <c r="AI70" s="8">
        <v>3.6160000000000001</v>
      </c>
      <c r="AJ70" s="8">
        <v>6.5069999999999997</v>
      </c>
      <c r="AK70" s="15">
        <v>33</v>
      </c>
      <c r="AM70" s="9">
        <f>+AP70/$AP$3</f>
        <v>4.4207573786084832E-4</v>
      </c>
      <c r="AN70" s="10">
        <f>+AN68+AM70</f>
        <v>0.99575254062537333</v>
      </c>
      <c r="AP70" s="5">
        <f>SUM(G70:AJ70)</f>
        <v>54.917000000000009</v>
      </c>
    </row>
    <row r="71" spans="1:42" x14ac:dyDescent="0.2">
      <c r="A71" s="3" t="s">
        <v>96</v>
      </c>
      <c r="B71" s="3" t="s">
        <v>70</v>
      </c>
      <c r="C71" s="3" t="s">
        <v>7</v>
      </c>
      <c r="D71" s="3" t="s">
        <v>147</v>
      </c>
      <c r="E71" s="38" t="s">
        <v>25</v>
      </c>
      <c r="F71" s="3" t="s">
        <v>9</v>
      </c>
      <c r="G71" s="8"/>
      <c r="H71" s="8"/>
      <c r="I71" s="8"/>
      <c r="J71" s="8"/>
      <c r="K71" s="8"/>
      <c r="L71" s="8"/>
      <c r="M71" s="8"/>
      <c r="N71" s="8"/>
      <c r="O71" s="8"/>
      <c r="P71" s="8"/>
      <c r="Q71" s="8"/>
      <c r="R71" s="8"/>
      <c r="S71" s="8"/>
      <c r="T71" s="8"/>
      <c r="U71" s="8"/>
      <c r="V71" s="8"/>
      <c r="W71" s="8"/>
      <c r="X71" s="8" t="s">
        <v>13</v>
      </c>
      <c r="Y71" s="8" t="s">
        <v>13</v>
      </c>
      <c r="Z71" s="8" t="s">
        <v>13</v>
      </c>
      <c r="AA71" s="8" t="s">
        <v>13</v>
      </c>
      <c r="AB71" s="8" t="s">
        <v>13</v>
      </c>
      <c r="AC71" s="8" t="s">
        <v>13</v>
      </c>
      <c r="AD71" s="8" t="s">
        <v>13</v>
      </c>
      <c r="AE71" s="8" t="s">
        <v>13</v>
      </c>
      <c r="AF71" s="8" t="s">
        <v>13</v>
      </c>
      <c r="AG71" s="8" t="s">
        <v>13</v>
      </c>
      <c r="AH71" s="8" t="s">
        <v>13</v>
      </c>
      <c r="AI71" s="8" t="s">
        <v>13</v>
      </c>
      <c r="AJ71" s="8" t="s">
        <v>13</v>
      </c>
      <c r="AK71" s="15">
        <v>33</v>
      </c>
    </row>
    <row r="72" spans="1:42" x14ac:dyDescent="0.2">
      <c r="A72" s="3" t="s">
        <v>96</v>
      </c>
      <c r="B72" s="3" t="s">
        <v>70</v>
      </c>
      <c r="C72" s="3" t="s">
        <v>7</v>
      </c>
      <c r="D72" s="3" t="s">
        <v>76</v>
      </c>
      <c r="E72" s="38" t="s">
        <v>34</v>
      </c>
      <c r="F72" s="3" t="s">
        <v>8</v>
      </c>
      <c r="G72" s="8"/>
      <c r="H72" s="8"/>
      <c r="I72" s="8"/>
      <c r="J72" s="8"/>
      <c r="K72" s="8">
        <v>21</v>
      </c>
      <c r="L72" s="8">
        <v>20</v>
      </c>
      <c r="M72" s="8"/>
      <c r="N72" s="8">
        <v>4.5599999999999996</v>
      </c>
      <c r="O72" s="8">
        <v>4.2300000000000004</v>
      </c>
      <c r="P72" s="8">
        <v>4</v>
      </c>
      <c r="Q72" s="8"/>
      <c r="R72" s="8"/>
      <c r="S72" s="8"/>
      <c r="T72" s="8"/>
      <c r="U72" s="8"/>
      <c r="V72" s="8"/>
      <c r="W72" s="8"/>
      <c r="X72" s="8"/>
      <c r="Y72" s="8"/>
      <c r="Z72" s="8"/>
      <c r="AA72" s="8"/>
      <c r="AB72" s="8"/>
      <c r="AC72" s="8"/>
      <c r="AD72" s="8"/>
      <c r="AE72" s="8"/>
      <c r="AF72" s="8"/>
      <c r="AG72" s="8"/>
      <c r="AH72" s="8"/>
      <c r="AI72" s="8"/>
      <c r="AJ72" s="8"/>
      <c r="AK72" s="15">
        <v>34</v>
      </c>
      <c r="AM72" s="9">
        <f>+AP72/$AP$3</f>
        <v>4.3300351329342518E-4</v>
      </c>
      <c r="AN72" s="10">
        <f>+AN70+AM72</f>
        <v>0.99618554413866678</v>
      </c>
      <c r="AP72" s="5">
        <f>SUM(G72:AJ72)</f>
        <v>53.790000000000006</v>
      </c>
    </row>
    <row r="73" spans="1:42" x14ac:dyDescent="0.2">
      <c r="A73" s="3" t="s">
        <v>96</v>
      </c>
      <c r="B73" s="3" t="s">
        <v>70</v>
      </c>
      <c r="C73" s="3" t="s">
        <v>7</v>
      </c>
      <c r="D73" s="3" t="s">
        <v>76</v>
      </c>
      <c r="E73" s="38" t="s">
        <v>34</v>
      </c>
      <c r="F73" s="3" t="s">
        <v>9</v>
      </c>
      <c r="G73" s="8"/>
      <c r="H73" s="8"/>
      <c r="I73" s="8"/>
      <c r="J73" s="8"/>
      <c r="K73" s="8">
        <v>-1</v>
      </c>
      <c r="L73" s="8">
        <v>-1</v>
      </c>
      <c r="M73" s="8"/>
      <c r="N73" s="8">
        <v>-1</v>
      </c>
      <c r="O73" s="8">
        <v>-1</v>
      </c>
      <c r="P73" s="8">
        <v>-1</v>
      </c>
      <c r="Q73" s="8"/>
      <c r="R73" s="8"/>
      <c r="S73" s="8"/>
      <c r="T73" s="8"/>
      <c r="U73" s="8"/>
      <c r="V73" s="8"/>
      <c r="W73" s="8"/>
      <c r="X73" s="8"/>
      <c r="Y73" s="8"/>
      <c r="Z73" s="8"/>
      <c r="AA73" s="8"/>
      <c r="AB73" s="8"/>
      <c r="AC73" s="8"/>
      <c r="AD73" s="8"/>
      <c r="AE73" s="8"/>
      <c r="AF73" s="8"/>
      <c r="AG73" s="8"/>
      <c r="AH73" s="8"/>
      <c r="AI73" s="8"/>
      <c r="AJ73" s="8"/>
      <c r="AK73" s="15">
        <v>34</v>
      </c>
    </row>
    <row r="74" spans="1:42" x14ac:dyDescent="0.2">
      <c r="A74" s="3" t="s">
        <v>96</v>
      </c>
      <c r="B74" s="3" t="s">
        <v>70</v>
      </c>
      <c r="C74" s="3" t="s">
        <v>7</v>
      </c>
      <c r="D74" s="3" t="s">
        <v>147</v>
      </c>
      <c r="E74" s="38" t="s">
        <v>27</v>
      </c>
      <c r="F74" s="3" t="s">
        <v>8</v>
      </c>
      <c r="G74" s="8"/>
      <c r="H74" s="8"/>
      <c r="I74" s="8"/>
      <c r="J74" s="8"/>
      <c r="K74" s="8"/>
      <c r="L74" s="8"/>
      <c r="M74" s="8"/>
      <c r="N74" s="8"/>
      <c r="O74" s="8"/>
      <c r="P74" s="8"/>
      <c r="Q74" s="8"/>
      <c r="R74" s="8"/>
      <c r="S74" s="8"/>
      <c r="T74" s="8"/>
      <c r="U74" s="8"/>
      <c r="V74" s="8"/>
      <c r="W74" s="8"/>
      <c r="X74" s="8">
        <v>0.82899999999999996</v>
      </c>
      <c r="Y74" s="8">
        <v>0.99099999999999999</v>
      </c>
      <c r="Z74" s="8">
        <v>3.7930000000000001</v>
      </c>
      <c r="AA74" s="8">
        <v>3.8980000000000001</v>
      </c>
      <c r="AB74" s="8">
        <v>5.9539999999999997</v>
      </c>
      <c r="AC74" s="8">
        <v>3.6440000000000001</v>
      </c>
      <c r="AD74" s="8">
        <v>1.7030000000000001</v>
      </c>
      <c r="AE74" s="8">
        <v>2.02</v>
      </c>
      <c r="AF74" s="8">
        <v>1.68</v>
      </c>
      <c r="AG74" s="8">
        <v>1.131</v>
      </c>
      <c r="AH74" s="8">
        <v>1.4059999999999999</v>
      </c>
      <c r="AI74" s="8">
        <v>2.173</v>
      </c>
      <c r="AJ74" s="8">
        <v>21.896999999999998</v>
      </c>
      <c r="AK74" s="15">
        <v>35</v>
      </c>
      <c r="AM74" s="9">
        <f>+AP74/$AP$3</f>
        <v>4.1150226056974531E-4</v>
      </c>
      <c r="AN74" s="10">
        <f>+AN72+AM74</f>
        <v>0.99659704639923652</v>
      </c>
      <c r="AP74" s="5">
        <f>SUM(G74:AJ74)</f>
        <v>51.119</v>
      </c>
    </row>
    <row r="75" spans="1:42" x14ac:dyDescent="0.2">
      <c r="A75" s="3" t="s">
        <v>96</v>
      </c>
      <c r="B75" s="3" t="s">
        <v>70</v>
      </c>
      <c r="C75" s="3" t="s">
        <v>7</v>
      </c>
      <c r="D75" s="3" t="s">
        <v>147</v>
      </c>
      <c r="E75" s="38" t="s">
        <v>27</v>
      </c>
      <c r="F75" s="3" t="s">
        <v>9</v>
      </c>
      <c r="G75" s="8"/>
      <c r="H75" s="8"/>
      <c r="I75" s="8"/>
      <c r="J75" s="8"/>
      <c r="K75" s="8"/>
      <c r="L75" s="8"/>
      <c r="M75" s="8"/>
      <c r="N75" s="8"/>
      <c r="O75" s="8"/>
      <c r="P75" s="8"/>
      <c r="Q75" s="8"/>
      <c r="R75" s="8"/>
      <c r="S75" s="8"/>
      <c r="T75" s="8"/>
      <c r="U75" s="8"/>
      <c r="V75" s="8"/>
      <c r="W75" s="8"/>
      <c r="X75" s="8" t="s">
        <v>13</v>
      </c>
      <c r="Y75" s="8" t="s">
        <v>13</v>
      </c>
      <c r="Z75" s="8" t="s">
        <v>13</v>
      </c>
      <c r="AA75" s="8" t="s">
        <v>13</v>
      </c>
      <c r="AB75" s="8" t="s">
        <v>13</v>
      </c>
      <c r="AC75" s="8" t="s">
        <v>13</v>
      </c>
      <c r="AD75" s="8" t="s">
        <v>13</v>
      </c>
      <c r="AE75" s="8" t="s">
        <v>13</v>
      </c>
      <c r="AF75" s="8" t="s">
        <v>13</v>
      </c>
      <c r="AG75" s="8" t="s">
        <v>13</v>
      </c>
      <c r="AH75" s="8" t="s">
        <v>13</v>
      </c>
      <c r="AI75" s="8" t="s">
        <v>13</v>
      </c>
      <c r="AJ75" s="8" t="s">
        <v>13</v>
      </c>
      <c r="AK75" s="15">
        <v>35</v>
      </c>
    </row>
    <row r="76" spans="1:42" x14ac:dyDescent="0.2">
      <c r="A76" s="3" t="s">
        <v>96</v>
      </c>
      <c r="B76" s="3" t="s">
        <v>70</v>
      </c>
      <c r="C76" s="3" t="s">
        <v>7</v>
      </c>
      <c r="D76" s="3" t="s">
        <v>54</v>
      </c>
      <c r="E76" s="38" t="s">
        <v>11</v>
      </c>
      <c r="F76" s="3" t="s">
        <v>8</v>
      </c>
      <c r="G76" s="8"/>
      <c r="H76" s="8"/>
      <c r="I76" s="8"/>
      <c r="J76" s="8"/>
      <c r="K76" s="8"/>
      <c r="L76" s="8"/>
      <c r="M76" s="8"/>
      <c r="N76" s="8"/>
      <c r="O76" s="8"/>
      <c r="P76" s="8">
        <v>3</v>
      </c>
      <c r="Q76" s="8">
        <v>1</v>
      </c>
      <c r="R76" s="8"/>
      <c r="S76" s="8">
        <v>9</v>
      </c>
      <c r="T76" s="8"/>
      <c r="U76" s="8">
        <v>19</v>
      </c>
      <c r="V76" s="8">
        <v>2</v>
      </c>
      <c r="W76" s="8">
        <v>14</v>
      </c>
      <c r="X76" s="8">
        <v>1</v>
      </c>
      <c r="Y76" s="8"/>
      <c r="Z76" s="8"/>
      <c r="AA76" s="8"/>
      <c r="AB76" s="8"/>
      <c r="AC76" s="8">
        <v>0.3</v>
      </c>
      <c r="AD76" s="8">
        <v>1.5</v>
      </c>
      <c r="AE76" s="8">
        <v>0.3</v>
      </c>
      <c r="AF76" s="8"/>
      <c r="AG76" s="8"/>
      <c r="AH76" s="8"/>
      <c r="AI76" s="8"/>
      <c r="AJ76" s="8"/>
      <c r="AK76" s="15">
        <v>36</v>
      </c>
      <c r="AM76" s="9">
        <f>+AP76/$AP$3</f>
        <v>4.1134931268440271E-4</v>
      </c>
      <c r="AN76" s="10">
        <f>+AN74+AM76</f>
        <v>0.9970083957119209</v>
      </c>
      <c r="AP76" s="5">
        <f>SUM(G76:AJ76)</f>
        <v>51.099999999999994</v>
      </c>
    </row>
    <row r="77" spans="1:42" x14ac:dyDescent="0.2">
      <c r="A77" s="3" t="s">
        <v>96</v>
      </c>
      <c r="B77" s="3" t="s">
        <v>70</v>
      </c>
      <c r="C77" s="3" t="s">
        <v>7</v>
      </c>
      <c r="D77" s="3" t="s">
        <v>54</v>
      </c>
      <c r="E77" s="38" t="s">
        <v>11</v>
      </c>
      <c r="F77" s="3" t="s">
        <v>9</v>
      </c>
      <c r="G77" s="8"/>
      <c r="H77" s="8"/>
      <c r="I77" s="8"/>
      <c r="J77" s="8"/>
      <c r="K77" s="8"/>
      <c r="L77" s="8"/>
      <c r="M77" s="8"/>
      <c r="N77" s="8"/>
      <c r="O77" s="8"/>
      <c r="P77" s="8">
        <v>-1</v>
      </c>
      <c r="Q77" s="8">
        <v>-1</v>
      </c>
      <c r="R77" s="8"/>
      <c r="S77" s="8">
        <v>-1</v>
      </c>
      <c r="T77" s="8"/>
      <c r="U77" s="8">
        <v>-1</v>
      </c>
      <c r="V77" s="8">
        <v>-1</v>
      </c>
      <c r="W77" s="8">
        <v>-1</v>
      </c>
      <c r="X77" s="8">
        <v>-1</v>
      </c>
      <c r="Y77" s="8"/>
      <c r="Z77" s="8"/>
      <c r="AA77" s="8"/>
      <c r="AB77" s="8"/>
      <c r="AC77" s="8">
        <v>-1</v>
      </c>
      <c r="AD77" s="8">
        <v>-1</v>
      </c>
      <c r="AE77" s="8">
        <v>-1</v>
      </c>
      <c r="AF77" s="8"/>
      <c r="AG77" s="8"/>
      <c r="AH77" s="8"/>
      <c r="AI77" s="8"/>
      <c r="AJ77" s="8"/>
      <c r="AK77" s="15">
        <v>36</v>
      </c>
    </row>
    <row r="78" spans="1:42" x14ac:dyDescent="0.2">
      <c r="A78" s="3" t="s">
        <v>96</v>
      </c>
      <c r="B78" s="3" t="s">
        <v>70</v>
      </c>
      <c r="C78" s="3" t="s">
        <v>7</v>
      </c>
      <c r="D78" s="3" t="s">
        <v>72</v>
      </c>
      <c r="E78" s="38" t="s">
        <v>33</v>
      </c>
      <c r="F78" s="3" t="s">
        <v>8</v>
      </c>
      <c r="G78" s="8"/>
      <c r="H78" s="8"/>
      <c r="I78" s="8"/>
      <c r="J78" s="8"/>
      <c r="K78" s="8"/>
      <c r="L78" s="8"/>
      <c r="M78" s="8"/>
      <c r="N78" s="8"/>
      <c r="O78" s="8"/>
      <c r="P78" s="8"/>
      <c r="Q78" s="8"/>
      <c r="R78" s="8"/>
      <c r="S78" s="8"/>
      <c r="T78" s="8"/>
      <c r="U78" s="8"/>
      <c r="V78" s="8"/>
      <c r="W78" s="8"/>
      <c r="X78" s="8"/>
      <c r="Y78" s="8">
        <v>0.57999999999999996</v>
      </c>
      <c r="Z78" s="8">
        <v>0.311</v>
      </c>
      <c r="AA78" s="8">
        <v>1.58</v>
      </c>
      <c r="AB78" s="8">
        <v>4.8499999999999996</v>
      </c>
      <c r="AC78" s="8">
        <v>4.1230000000000002</v>
      </c>
      <c r="AD78" s="8">
        <v>2.262</v>
      </c>
      <c r="AE78" s="8">
        <v>3.2629999999999999</v>
      </c>
      <c r="AF78" s="8">
        <v>25.457000000000001</v>
      </c>
      <c r="AG78" s="8">
        <v>0.04</v>
      </c>
      <c r="AH78" s="8">
        <v>4.492</v>
      </c>
      <c r="AI78" s="8">
        <v>0.214</v>
      </c>
      <c r="AJ78" s="8"/>
      <c r="AK78" s="15">
        <v>37</v>
      </c>
      <c r="AM78" s="9">
        <f>+AP78/$AP$3</f>
        <v>3.797293498620087E-4</v>
      </c>
      <c r="AN78" s="10">
        <f>+AN76+AM78</f>
        <v>0.99738812506178287</v>
      </c>
      <c r="AP78" s="5">
        <f>SUM(G78:AJ78)</f>
        <v>47.171999999999997</v>
      </c>
    </row>
    <row r="79" spans="1:42" x14ac:dyDescent="0.2">
      <c r="A79" s="3" t="s">
        <v>96</v>
      </c>
      <c r="B79" s="3" t="s">
        <v>70</v>
      </c>
      <c r="C79" s="3" t="s">
        <v>7</v>
      </c>
      <c r="D79" s="3" t="s">
        <v>72</v>
      </c>
      <c r="E79" s="38" t="s">
        <v>33</v>
      </c>
      <c r="F79" s="3" t="s">
        <v>9</v>
      </c>
      <c r="G79" s="8"/>
      <c r="H79" s="8"/>
      <c r="I79" s="8"/>
      <c r="J79" s="8"/>
      <c r="K79" s="8"/>
      <c r="L79" s="8"/>
      <c r="M79" s="8"/>
      <c r="N79" s="8"/>
      <c r="O79" s="8"/>
      <c r="P79" s="8"/>
      <c r="Q79" s="8"/>
      <c r="R79" s="8"/>
      <c r="S79" s="8"/>
      <c r="T79" s="8"/>
      <c r="U79" s="8"/>
      <c r="V79" s="8"/>
      <c r="W79" s="8"/>
      <c r="X79" s="8"/>
      <c r="Y79" s="8" t="s">
        <v>13</v>
      </c>
      <c r="Z79" s="8" t="s">
        <v>13</v>
      </c>
      <c r="AA79" s="8" t="s">
        <v>13</v>
      </c>
      <c r="AB79" s="8" t="s">
        <v>13</v>
      </c>
      <c r="AC79" s="8" t="s">
        <v>13</v>
      </c>
      <c r="AD79" s="8">
        <v>-1</v>
      </c>
      <c r="AE79" s="8">
        <v>-1</v>
      </c>
      <c r="AF79" s="8">
        <v>-1</v>
      </c>
      <c r="AG79" s="8" t="s">
        <v>13</v>
      </c>
      <c r="AH79" s="8" t="s">
        <v>13</v>
      </c>
      <c r="AI79" s="8" t="s">
        <v>13</v>
      </c>
      <c r="AJ79" s="8"/>
      <c r="AK79" s="15">
        <v>37</v>
      </c>
    </row>
    <row r="80" spans="1:42" x14ac:dyDescent="0.2">
      <c r="A80" s="3" t="s">
        <v>96</v>
      </c>
      <c r="B80" s="3" t="s">
        <v>70</v>
      </c>
      <c r="C80" s="3" t="s">
        <v>7</v>
      </c>
      <c r="D80" s="3" t="s">
        <v>137</v>
      </c>
      <c r="E80" s="38" t="s">
        <v>11</v>
      </c>
      <c r="F80" s="3" t="s">
        <v>8</v>
      </c>
      <c r="G80" s="8"/>
      <c r="H80" s="8"/>
      <c r="I80" s="8"/>
      <c r="J80" s="8"/>
      <c r="K80" s="8"/>
      <c r="L80" s="8"/>
      <c r="M80" s="8"/>
      <c r="N80" s="8"/>
      <c r="O80" s="8"/>
      <c r="P80" s="8"/>
      <c r="Q80" s="8"/>
      <c r="R80" s="8"/>
      <c r="S80" s="8"/>
      <c r="T80" s="8"/>
      <c r="U80" s="8"/>
      <c r="V80" s="8"/>
      <c r="W80" s="8"/>
      <c r="X80" s="8"/>
      <c r="Y80" s="8">
        <v>42.3</v>
      </c>
      <c r="Z80" s="8"/>
      <c r="AA80" s="8"/>
      <c r="AB80" s="8"/>
      <c r="AC80" s="8">
        <v>1.6E-2</v>
      </c>
      <c r="AD80" s="8"/>
      <c r="AE80" s="8"/>
      <c r="AF80" s="8"/>
      <c r="AG80" s="8"/>
      <c r="AH80" s="8"/>
      <c r="AI80" s="8"/>
      <c r="AJ80" s="8"/>
      <c r="AK80" s="15">
        <v>38</v>
      </c>
      <c r="AM80" s="9">
        <f>+AP80/$AP$3</f>
        <v>3.4063909032393708E-4</v>
      </c>
      <c r="AN80" s="10">
        <f>+AN78+AM80</f>
        <v>0.99772876415210676</v>
      </c>
      <c r="AP80" s="5">
        <f>SUM(G80:AJ80)</f>
        <v>42.315999999999995</v>
      </c>
    </row>
    <row r="81" spans="1:42" x14ac:dyDescent="0.2">
      <c r="A81" s="3" t="s">
        <v>96</v>
      </c>
      <c r="B81" s="3" t="s">
        <v>70</v>
      </c>
      <c r="C81" s="3" t="s">
        <v>7</v>
      </c>
      <c r="D81" s="3" t="s">
        <v>137</v>
      </c>
      <c r="E81" s="38" t="s">
        <v>11</v>
      </c>
      <c r="F81" s="3" t="s">
        <v>9</v>
      </c>
      <c r="G81" s="8"/>
      <c r="H81" s="8"/>
      <c r="I81" s="8"/>
      <c r="J81" s="8"/>
      <c r="K81" s="8"/>
      <c r="L81" s="8"/>
      <c r="M81" s="8"/>
      <c r="N81" s="8"/>
      <c r="O81" s="8"/>
      <c r="P81" s="8"/>
      <c r="Q81" s="8"/>
      <c r="R81" s="8"/>
      <c r="S81" s="8"/>
      <c r="T81" s="8"/>
      <c r="U81" s="8"/>
      <c r="V81" s="8"/>
      <c r="W81" s="8"/>
      <c r="X81" s="8"/>
      <c r="Y81" s="8">
        <v>-1</v>
      </c>
      <c r="Z81" s="8"/>
      <c r="AA81" s="8"/>
      <c r="AB81" s="8"/>
      <c r="AC81" s="8">
        <v>-1</v>
      </c>
      <c r="AD81" s="8"/>
      <c r="AE81" s="8"/>
      <c r="AF81" s="8"/>
      <c r="AG81" s="8"/>
      <c r="AH81" s="8"/>
      <c r="AI81" s="8"/>
      <c r="AJ81" s="8"/>
      <c r="AK81" s="15">
        <v>38</v>
      </c>
    </row>
    <row r="82" spans="1:42" x14ac:dyDescent="0.2">
      <c r="A82" s="3" t="s">
        <v>96</v>
      </c>
      <c r="B82" s="3" t="s">
        <v>70</v>
      </c>
      <c r="C82" s="3" t="s">
        <v>7</v>
      </c>
      <c r="D82" s="3" t="s">
        <v>165</v>
      </c>
      <c r="E82" s="38" t="s">
        <v>31</v>
      </c>
      <c r="F82" s="3" t="s">
        <v>8</v>
      </c>
      <c r="G82" s="8"/>
      <c r="H82" s="8"/>
      <c r="I82" s="8"/>
      <c r="J82" s="8"/>
      <c r="K82" s="8"/>
      <c r="L82" s="8"/>
      <c r="M82" s="8"/>
      <c r="N82" s="8"/>
      <c r="O82" s="8"/>
      <c r="P82" s="8"/>
      <c r="Q82" s="8"/>
      <c r="R82" s="8"/>
      <c r="S82" s="8"/>
      <c r="T82" s="8"/>
      <c r="U82" s="8"/>
      <c r="V82" s="8"/>
      <c r="W82" s="8"/>
      <c r="X82" s="8"/>
      <c r="Y82" s="8"/>
      <c r="Z82" s="8"/>
      <c r="AA82" s="8"/>
      <c r="AB82" s="8"/>
      <c r="AC82" s="8"/>
      <c r="AD82" s="8"/>
      <c r="AE82" s="8"/>
      <c r="AF82" s="8"/>
      <c r="AG82" s="8">
        <v>11.18</v>
      </c>
      <c r="AH82" s="8">
        <v>7.1</v>
      </c>
      <c r="AI82" s="8">
        <v>9.93</v>
      </c>
      <c r="AJ82" s="8">
        <v>11.196</v>
      </c>
      <c r="AK82" s="15">
        <v>39</v>
      </c>
      <c r="AM82" s="9">
        <f>+AP82/$AP$3</f>
        <v>3.1721391420042218E-4</v>
      </c>
      <c r="AN82" s="10">
        <f>+AN80+AM82</f>
        <v>0.99804597806630724</v>
      </c>
      <c r="AP82" s="5">
        <f>SUM(G82:AJ82)</f>
        <v>39.405999999999999</v>
      </c>
    </row>
    <row r="83" spans="1:42" x14ac:dyDescent="0.2">
      <c r="A83" s="3" t="s">
        <v>96</v>
      </c>
      <c r="B83" s="3" t="s">
        <v>70</v>
      </c>
      <c r="C83" s="3" t="s">
        <v>7</v>
      </c>
      <c r="D83" s="3" t="s">
        <v>165</v>
      </c>
      <c r="E83" s="38" t="s">
        <v>31</v>
      </c>
      <c r="F83" s="3" t="s">
        <v>9</v>
      </c>
      <c r="G83" s="8"/>
      <c r="H83" s="8"/>
      <c r="I83" s="8"/>
      <c r="J83" s="8"/>
      <c r="K83" s="8"/>
      <c r="L83" s="8"/>
      <c r="M83" s="8"/>
      <c r="N83" s="8"/>
      <c r="O83" s="8"/>
      <c r="P83" s="8"/>
      <c r="Q83" s="8"/>
      <c r="R83" s="8"/>
      <c r="S83" s="8"/>
      <c r="T83" s="8"/>
      <c r="U83" s="8"/>
      <c r="V83" s="8"/>
      <c r="W83" s="8" t="s">
        <v>13</v>
      </c>
      <c r="X83" s="8" t="s">
        <v>13</v>
      </c>
      <c r="Y83" s="8" t="s">
        <v>14</v>
      </c>
      <c r="Z83" s="8"/>
      <c r="AA83" s="8"/>
      <c r="AB83" s="8"/>
      <c r="AC83" s="8"/>
      <c r="AD83" s="8"/>
      <c r="AE83" s="8"/>
      <c r="AF83" s="8"/>
      <c r="AG83" s="8">
        <v>-1</v>
      </c>
      <c r="AH83" s="8">
        <v>-1</v>
      </c>
      <c r="AI83" s="8">
        <v>-1</v>
      </c>
      <c r="AJ83" s="8">
        <v>-1</v>
      </c>
      <c r="AK83" s="15">
        <v>39</v>
      </c>
    </row>
    <row r="84" spans="1:42" x14ac:dyDescent="0.2">
      <c r="A84" s="3" t="s">
        <v>96</v>
      </c>
      <c r="B84" s="3" t="s">
        <v>70</v>
      </c>
      <c r="C84" s="3" t="s">
        <v>7</v>
      </c>
      <c r="D84" s="3" t="s">
        <v>149</v>
      </c>
      <c r="E84" s="38" t="s">
        <v>22</v>
      </c>
      <c r="F84" s="3" t="s">
        <v>8</v>
      </c>
      <c r="G84" s="8"/>
      <c r="H84" s="8"/>
      <c r="I84" s="8"/>
      <c r="J84" s="8"/>
      <c r="K84" s="8"/>
      <c r="L84" s="8"/>
      <c r="M84" s="8"/>
      <c r="N84" s="8"/>
      <c r="O84" s="8"/>
      <c r="P84" s="8"/>
      <c r="Q84" s="8"/>
      <c r="R84" s="8"/>
      <c r="S84" s="8"/>
      <c r="T84" s="8">
        <v>0.85299999999999998</v>
      </c>
      <c r="U84" s="8">
        <v>0.77500000000000002</v>
      </c>
      <c r="V84" s="8">
        <v>0.44400000000000001</v>
      </c>
      <c r="W84" s="8">
        <v>0.41799999999999998</v>
      </c>
      <c r="X84" s="8"/>
      <c r="Y84" s="8">
        <v>0.29899999999999999</v>
      </c>
      <c r="Z84" s="8">
        <v>13.483000000000001</v>
      </c>
      <c r="AA84" s="8">
        <v>2.234</v>
      </c>
      <c r="AB84" s="8">
        <v>2.597</v>
      </c>
      <c r="AC84" s="8">
        <v>5.3570000000000002</v>
      </c>
      <c r="AD84" s="8">
        <v>0.33200000000000002</v>
      </c>
      <c r="AE84" s="8">
        <v>0.89800000000000002</v>
      </c>
      <c r="AF84" s="8">
        <v>1.871</v>
      </c>
      <c r="AG84" s="8"/>
      <c r="AH84" s="8"/>
      <c r="AI84" s="8"/>
      <c r="AJ84" s="8">
        <v>6.8000000000000005E-2</v>
      </c>
      <c r="AK84" s="15">
        <v>40</v>
      </c>
      <c r="AM84" s="9">
        <f>+AP84/$AP$3</f>
        <v>2.3851015235863346E-4</v>
      </c>
      <c r="AN84" s="10">
        <f>+AN82+AM84</f>
        <v>0.99828448821866589</v>
      </c>
      <c r="AP84" s="5">
        <f>SUM(G84:AJ84)</f>
        <v>29.629000000000001</v>
      </c>
    </row>
    <row r="85" spans="1:42" x14ac:dyDescent="0.2">
      <c r="A85" s="3" t="s">
        <v>96</v>
      </c>
      <c r="B85" s="3" t="s">
        <v>70</v>
      </c>
      <c r="C85" s="3" t="s">
        <v>7</v>
      </c>
      <c r="D85" s="3" t="s">
        <v>149</v>
      </c>
      <c r="E85" s="38" t="s">
        <v>22</v>
      </c>
      <c r="F85" s="3" t="s">
        <v>9</v>
      </c>
      <c r="G85" s="8"/>
      <c r="H85" s="8"/>
      <c r="I85" s="8"/>
      <c r="J85" s="8"/>
      <c r="K85" s="8"/>
      <c r="L85" s="8"/>
      <c r="M85" s="8"/>
      <c r="N85" s="8"/>
      <c r="O85" s="8"/>
      <c r="P85" s="8"/>
      <c r="Q85" s="8"/>
      <c r="R85" s="8"/>
      <c r="S85" s="8"/>
      <c r="T85" s="8">
        <v>-1</v>
      </c>
      <c r="U85" s="8">
        <v>-1</v>
      </c>
      <c r="V85" s="8">
        <v>-1</v>
      </c>
      <c r="W85" s="8">
        <v>-1</v>
      </c>
      <c r="X85" s="8"/>
      <c r="Y85" s="8">
        <v>-1</v>
      </c>
      <c r="Z85" s="8">
        <v>-1</v>
      </c>
      <c r="AA85" s="8">
        <v>-1</v>
      </c>
      <c r="AB85" s="8" t="s">
        <v>12</v>
      </c>
      <c r="AC85" s="8" t="s">
        <v>12</v>
      </c>
      <c r="AD85" s="8" t="s">
        <v>12</v>
      </c>
      <c r="AE85" s="8" t="s">
        <v>12</v>
      </c>
      <c r="AF85" s="8">
        <v>-1</v>
      </c>
      <c r="AG85" s="8" t="s">
        <v>12</v>
      </c>
      <c r="AH85" s="8" t="s">
        <v>12</v>
      </c>
      <c r="AI85" s="8"/>
      <c r="AJ85" s="8" t="s">
        <v>12</v>
      </c>
      <c r="AK85" s="15">
        <v>40</v>
      </c>
    </row>
    <row r="86" spans="1:42" x14ac:dyDescent="0.2">
      <c r="A86" s="3" t="s">
        <v>96</v>
      </c>
      <c r="B86" s="3" t="s">
        <v>70</v>
      </c>
      <c r="C86" s="3" t="s">
        <v>7</v>
      </c>
      <c r="D86" s="3" t="s">
        <v>149</v>
      </c>
      <c r="E86" s="38" t="s">
        <v>31</v>
      </c>
      <c r="F86" s="3" t="s">
        <v>8</v>
      </c>
      <c r="G86" s="8"/>
      <c r="H86" s="8"/>
      <c r="I86" s="8"/>
      <c r="J86" s="8"/>
      <c r="K86" s="8"/>
      <c r="L86" s="8"/>
      <c r="M86" s="8"/>
      <c r="N86" s="8"/>
      <c r="O86" s="8"/>
      <c r="P86" s="8"/>
      <c r="Q86" s="8"/>
      <c r="R86" s="8"/>
      <c r="S86" s="8"/>
      <c r="T86" s="8">
        <v>0.82299999999999995</v>
      </c>
      <c r="U86" s="8">
        <v>0.52600000000000002</v>
      </c>
      <c r="V86" s="8">
        <v>1.847</v>
      </c>
      <c r="W86" s="8">
        <v>1.097</v>
      </c>
      <c r="X86" s="8">
        <v>5.867</v>
      </c>
      <c r="Y86" s="8"/>
      <c r="Z86" s="8"/>
      <c r="AA86" s="8">
        <v>4.2969999999999997</v>
      </c>
      <c r="AB86" s="8">
        <v>0.4</v>
      </c>
      <c r="AC86" s="8">
        <v>0.24099999999999999</v>
      </c>
      <c r="AD86" s="8">
        <v>1.4999999999999999E-2</v>
      </c>
      <c r="AE86" s="8">
        <v>0.40600000000000003</v>
      </c>
      <c r="AF86" s="8">
        <v>0.40500000000000003</v>
      </c>
      <c r="AG86" s="8">
        <v>5.0270000000000001</v>
      </c>
      <c r="AH86" s="8">
        <v>0.86299999999999999</v>
      </c>
      <c r="AI86" s="8"/>
      <c r="AJ86" s="8">
        <v>1.19</v>
      </c>
      <c r="AK86" s="15">
        <v>41</v>
      </c>
      <c r="AM86" s="9">
        <f>+AP86/$AP$3</f>
        <v>1.8517963970630141E-4</v>
      </c>
      <c r="AN86" s="10">
        <f>+AN84+AM86</f>
        <v>0.99846966785837221</v>
      </c>
      <c r="AP86" s="5">
        <f>SUM(G86:AJ86)</f>
        <v>23.004000000000001</v>
      </c>
    </row>
    <row r="87" spans="1:42" x14ac:dyDescent="0.2">
      <c r="A87" s="3" t="s">
        <v>96</v>
      </c>
      <c r="B87" s="3" t="s">
        <v>70</v>
      </c>
      <c r="C87" s="3" t="s">
        <v>7</v>
      </c>
      <c r="D87" s="3" t="s">
        <v>149</v>
      </c>
      <c r="E87" s="38" t="s">
        <v>31</v>
      </c>
      <c r="F87" s="3" t="s">
        <v>9</v>
      </c>
      <c r="G87" s="8"/>
      <c r="H87" s="8"/>
      <c r="I87" s="8"/>
      <c r="J87" s="8"/>
      <c r="K87" s="8"/>
      <c r="L87" s="8"/>
      <c r="M87" s="8"/>
      <c r="N87" s="8"/>
      <c r="O87" s="8"/>
      <c r="P87" s="8"/>
      <c r="Q87" s="8"/>
      <c r="R87" s="8"/>
      <c r="S87" s="8"/>
      <c r="T87" s="8">
        <v>-1</v>
      </c>
      <c r="U87" s="8">
        <v>-1</v>
      </c>
      <c r="V87" s="8">
        <v>-1</v>
      </c>
      <c r="W87" s="8">
        <v>-1</v>
      </c>
      <c r="X87" s="8">
        <v>-1</v>
      </c>
      <c r="Y87" s="8"/>
      <c r="Z87" s="8"/>
      <c r="AA87" s="8">
        <v>-1</v>
      </c>
      <c r="AB87" s="8">
        <v>-1</v>
      </c>
      <c r="AC87" s="8">
        <v>-1</v>
      </c>
      <c r="AD87" s="8" t="s">
        <v>12</v>
      </c>
      <c r="AE87" s="8">
        <v>-1</v>
      </c>
      <c r="AF87" s="8">
        <v>-1</v>
      </c>
      <c r="AG87" s="8" t="s">
        <v>12</v>
      </c>
      <c r="AH87" s="8" t="s">
        <v>12</v>
      </c>
      <c r="AI87" s="8"/>
      <c r="AJ87" s="8">
        <v>-1</v>
      </c>
      <c r="AK87" s="15">
        <v>41</v>
      </c>
    </row>
    <row r="88" spans="1:42" x14ac:dyDescent="0.2">
      <c r="A88" s="3" t="s">
        <v>96</v>
      </c>
      <c r="B88" s="3" t="s">
        <v>70</v>
      </c>
      <c r="C88" s="3" t="s">
        <v>7</v>
      </c>
      <c r="D88" s="3" t="s">
        <v>54</v>
      </c>
      <c r="E88" s="38" t="s">
        <v>31</v>
      </c>
      <c r="F88" s="3" t="s">
        <v>8</v>
      </c>
      <c r="G88" s="8"/>
      <c r="H88" s="8"/>
      <c r="I88" s="8"/>
      <c r="J88" s="8"/>
      <c r="K88" s="8"/>
      <c r="L88" s="8">
        <v>14</v>
      </c>
      <c r="M88" s="8">
        <v>8</v>
      </c>
      <c r="N88" s="8"/>
      <c r="O88" s="8"/>
      <c r="P88" s="8"/>
      <c r="Q88" s="8"/>
      <c r="R88" s="8"/>
      <c r="S88" s="8"/>
      <c r="T88" s="8"/>
      <c r="U88" s="8"/>
      <c r="V88" s="8"/>
      <c r="W88" s="8"/>
      <c r="X88" s="8"/>
      <c r="Y88" s="8"/>
      <c r="Z88" s="8"/>
      <c r="AA88" s="8"/>
      <c r="AB88" s="8"/>
      <c r="AC88" s="8"/>
      <c r="AD88" s="8"/>
      <c r="AE88" s="8"/>
      <c r="AF88" s="8"/>
      <c r="AG88" s="8"/>
      <c r="AH88" s="8"/>
      <c r="AI88" s="8"/>
      <c r="AJ88" s="8"/>
      <c r="AK88" s="15">
        <v>42</v>
      </c>
      <c r="AM88" s="9">
        <f>+AP88/$AP$3</f>
        <v>1.7709755144925364E-4</v>
      </c>
      <c r="AN88" s="10">
        <f>+AN86+AM88</f>
        <v>0.99864676540982145</v>
      </c>
      <c r="AP88" s="5">
        <f>SUM(G88:AJ88)</f>
        <v>22</v>
      </c>
    </row>
    <row r="89" spans="1:42" x14ac:dyDescent="0.2">
      <c r="A89" s="3" t="s">
        <v>96</v>
      </c>
      <c r="B89" s="3" t="s">
        <v>70</v>
      </c>
      <c r="C89" s="3" t="s">
        <v>7</v>
      </c>
      <c r="D89" s="3" t="s">
        <v>54</v>
      </c>
      <c r="E89" s="38" t="s">
        <v>31</v>
      </c>
      <c r="F89" s="3" t="s">
        <v>9</v>
      </c>
      <c r="G89" s="8"/>
      <c r="H89" s="8"/>
      <c r="I89" s="8"/>
      <c r="J89" s="8"/>
      <c r="K89" s="8"/>
      <c r="L89" s="8">
        <v>-1</v>
      </c>
      <c r="M89" s="8">
        <v>-1</v>
      </c>
      <c r="N89" s="8"/>
      <c r="O89" s="8"/>
      <c r="P89" s="8"/>
      <c r="Q89" s="8"/>
      <c r="R89" s="8"/>
      <c r="S89" s="8"/>
      <c r="T89" s="8"/>
      <c r="U89" s="8"/>
      <c r="V89" s="8"/>
      <c r="W89" s="8"/>
      <c r="X89" s="8"/>
      <c r="Y89" s="8"/>
      <c r="Z89" s="8"/>
      <c r="AA89" s="8"/>
      <c r="AB89" s="8"/>
      <c r="AC89" s="8"/>
      <c r="AD89" s="8"/>
      <c r="AE89" s="8"/>
      <c r="AF89" s="8"/>
      <c r="AG89" s="8"/>
      <c r="AH89" s="8"/>
      <c r="AI89" s="8"/>
      <c r="AJ89" s="8"/>
      <c r="AK89" s="15">
        <v>42</v>
      </c>
    </row>
    <row r="90" spans="1:42" x14ac:dyDescent="0.2">
      <c r="A90" s="3" t="s">
        <v>96</v>
      </c>
      <c r="B90" s="3" t="s">
        <v>70</v>
      </c>
      <c r="C90" s="3" t="s">
        <v>7</v>
      </c>
      <c r="D90" s="3" t="s">
        <v>137</v>
      </c>
      <c r="E90" s="38" t="s">
        <v>31</v>
      </c>
      <c r="F90" s="3" t="s">
        <v>8</v>
      </c>
      <c r="G90" s="8"/>
      <c r="H90" s="8"/>
      <c r="I90" s="8"/>
      <c r="J90" s="8"/>
      <c r="K90" s="8"/>
      <c r="L90" s="8"/>
      <c r="M90" s="8"/>
      <c r="N90" s="8"/>
      <c r="O90" s="8"/>
      <c r="P90" s="8"/>
      <c r="Q90" s="8"/>
      <c r="R90" s="8"/>
      <c r="S90" s="8"/>
      <c r="T90" s="8"/>
      <c r="U90" s="8"/>
      <c r="V90" s="8"/>
      <c r="W90" s="8">
        <v>0.09</v>
      </c>
      <c r="X90" s="8">
        <v>2.5000000000000001E-2</v>
      </c>
      <c r="Y90" s="8"/>
      <c r="Z90" s="8"/>
      <c r="AA90" s="8"/>
      <c r="AB90" s="8">
        <v>5.0000000000000001E-3</v>
      </c>
      <c r="AC90" s="8">
        <v>0.55900000000000005</v>
      </c>
      <c r="AD90" s="8"/>
      <c r="AE90" s="8"/>
      <c r="AF90" s="8"/>
      <c r="AG90" s="8">
        <v>2.504</v>
      </c>
      <c r="AH90" s="8">
        <v>4.585</v>
      </c>
      <c r="AI90" s="8">
        <v>5.8840000000000003</v>
      </c>
      <c r="AJ90" s="8">
        <v>7.7859999999999996</v>
      </c>
      <c r="AK90" s="15">
        <v>43</v>
      </c>
      <c r="AM90" s="9">
        <f>+AP90/$AP$3</f>
        <v>1.7257351399859545E-4</v>
      </c>
      <c r="AN90" s="10">
        <f>+AN88+AM90</f>
        <v>0.99881933892382002</v>
      </c>
      <c r="AP90" s="5">
        <f>SUM(G90:AJ90)</f>
        <v>21.438000000000002</v>
      </c>
    </row>
    <row r="91" spans="1:42" x14ac:dyDescent="0.2">
      <c r="A91" s="3" t="s">
        <v>96</v>
      </c>
      <c r="B91" s="3" t="s">
        <v>70</v>
      </c>
      <c r="C91" s="3" t="s">
        <v>7</v>
      </c>
      <c r="D91" s="3" t="s">
        <v>137</v>
      </c>
      <c r="E91" s="38" t="s">
        <v>31</v>
      </c>
      <c r="F91" s="3" t="s">
        <v>9</v>
      </c>
      <c r="G91" s="8"/>
      <c r="H91" s="8"/>
      <c r="I91" s="8"/>
      <c r="J91" s="8"/>
      <c r="K91" s="8"/>
      <c r="L91" s="8"/>
      <c r="M91" s="8"/>
      <c r="N91" s="8"/>
      <c r="O91" s="8"/>
      <c r="P91" s="8"/>
      <c r="Q91" s="8"/>
      <c r="R91" s="8"/>
      <c r="S91" s="8"/>
      <c r="T91" s="8"/>
      <c r="U91" s="8"/>
      <c r="V91" s="8"/>
      <c r="W91" s="8">
        <v>-1</v>
      </c>
      <c r="X91" s="8">
        <v>-1</v>
      </c>
      <c r="Y91" s="8"/>
      <c r="Z91" s="8"/>
      <c r="AA91" s="8"/>
      <c r="AB91" s="8">
        <v>-1</v>
      </c>
      <c r="AC91" s="8">
        <v>-1</v>
      </c>
      <c r="AD91" s="8"/>
      <c r="AE91" s="8"/>
      <c r="AF91" s="8"/>
      <c r="AG91" s="8">
        <v>-1</v>
      </c>
      <c r="AH91" s="8">
        <v>-1</v>
      </c>
      <c r="AI91" s="8">
        <v>-1</v>
      </c>
      <c r="AJ91" s="8" t="s">
        <v>13</v>
      </c>
      <c r="AK91" s="15">
        <v>43</v>
      </c>
    </row>
    <row r="92" spans="1:42" x14ac:dyDescent="0.2">
      <c r="A92" s="3" t="s">
        <v>96</v>
      </c>
      <c r="B92" s="3" t="s">
        <v>70</v>
      </c>
      <c r="C92" s="3" t="s">
        <v>7</v>
      </c>
      <c r="D92" s="3" t="s">
        <v>149</v>
      </c>
      <c r="E92" s="38" t="s">
        <v>62</v>
      </c>
      <c r="F92" s="3" t="s">
        <v>8</v>
      </c>
      <c r="G92" s="8"/>
      <c r="H92" s="8"/>
      <c r="I92" s="8"/>
      <c r="J92" s="8"/>
      <c r="K92" s="8"/>
      <c r="L92" s="8"/>
      <c r="M92" s="8"/>
      <c r="N92" s="8"/>
      <c r="O92" s="8"/>
      <c r="P92" s="8"/>
      <c r="Q92" s="8"/>
      <c r="R92" s="8"/>
      <c r="S92" s="8"/>
      <c r="T92" s="8">
        <v>1.2989999999999999</v>
      </c>
      <c r="U92" s="8">
        <v>0.26900000000000002</v>
      </c>
      <c r="V92" s="8">
        <v>0.48599999999999999</v>
      </c>
      <c r="W92" s="8">
        <v>0.85399999999999998</v>
      </c>
      <c r="X92" s="8">
        <v>0.47399999999999998</v>
      </c>
      <c r="Y92" s="8">
        <v>0.44800000000000001</v>
      </c>
      <c r="Z92" s="8">
        <v>6.2069999999999999</v>
      </c>
      <c r="AA92" s="8">
        <v>1.605</v>
      </c>
      <c r="AB92" s="8">
        <v>0.32100000000000001</v>
      </c>
      <c r="AC92" s="8">
        <v>0.51800000000000002</v>
      </c>
      <c r="AD92" s="8">
        <v>0.72099999999999997</v>
      </c>
      <c r="AE92" s="8">
        <v>2.5000000000000001E-2</v>
      </c>
      <c r="AF92" s="8">
        <v>2.3159999999999998</v>
      </c>
      <c r="AG92" s="8"/>
      <c r="AH92" s="8">
        <v>0.83599999999999997</v>
      </c>
      <c r="AI92" s="8">
        <v>0.34699999999999998</v>
      </c>
      <c r="AJ92" s="8">
        <v>3.052</v>
      </c>
      <c r="AK92" s="15">
        <v>44</v>
      </c>
      <c r="AM92" s="9">
        <f>+AP92/$AP$3</f>
        <v>1.5921069875287903E-4</v>
      </c>
      <c r="AN92" s="10">
        <f>+AN90+AM92</f>
        <v>0.99897854962257293</v>
      </c>
      <c r="AP92" s="5">
        <f>SUM(G92:AJ92)</f>
        <v>19.778000000000002</v>
      </c>
    </row>
    <row r="93" spans="1:42" x14ac:dyDescent="0.2">
      <c r="A93" s="3" t="s">
        <v>96</v>
      </c>
      <c r="B93" s="3" t="s">
        <v>70</v>
      </c>
      <c r="C93" s="3" t="s">
        <v>7</v>
      </c>
      <c r="D93" s="3" t="s">
        <v>149</v>
      </c>
      <c r="E93" s="38" t="s">
        <v>62</v>
      </c>
      <c r="F93" s="3" t="s">
        <v>9</v>
      </c>
      <c r="G93" s="8"/>
      <c r="H93" s="8"/>
      <c r="I93" s="8"/>
      <c r="J93" s="8"/>
      <c r="K93" s="8"/>
      <c r="L93" s="8"/>
      <c r="M93" s="8"/>
      <c r="N93" s="8"/>
      <c r="O93" s="8"/>
      <c r="P93" s="8"/>
      <c r="Q93" s="8"/>
      <c r="R93" s="8"/>
      <c r="S93" s="8"/>
      <c r="T93" s="8">
        <v>-1</v>
      </c>
      <c r="U93" s="8">
        <v>-1</v>
      </c>
      <c r="V93" s="8">
        <v>-1</v>
      </c>
      <c r="W93" s="8">
        <v>-1</v>
      </c>
      <c r="X93" s="8">
        <v>-1</v>
      </c>
      <c r="Y93" s="8">
        <v>-1</v>
      </c>
      <c r="Z93" s="8">
        <v>-1</v>
      </c>
      <c r="AA93" s="8">
        <v>-1</v>
      </c>
      <c r="AB93" s="8">
        <v>-1</v>
      </c>
      <c r="AC93" s="8">
        <v>-1</v>
      </c>
      <c r="AD93" s="8">
        <v>-1</v>
      </c>
      <c r="AE93" s="8">
        <v>-1</v>
      </c>
      <c r="AF93" s="8">
        <v>-1</v>
      </c>
      <c r="AG93" s="8"/>
      <c r="AH93" s="8">
        <v>-1</v>
      </c>
      <c r="AI93" s="8">
        <v>-1</v>
      </c>
      <c r="AJ93" s="8" t="s">
        <v>12</v>
      </c>
      <c r="AK93" s="12">
        <v>44</v>
      </c>
    </row>
    <row r="94" spans="1:42" x14ac:dyDescent="0.2">
      <c r="A94" s="3" t="s">
        <v>96</v>
      </c>
      <c r="B94" s="3" t="s">
        <v>70</v>
      </c>
      <c r="C94" s="3" t="s">
        <v>7</v>
      </c>
      <c r="D94" s="3" t="s">
        <v>54</v>
      </c>
      <c r="E94" s="38" t="s">
        <v>27</v>
      </c>
      <c r="F94" s="3" t="s">
        <v>8</v>
      </c>
      <c r="G94" s="8"/>
      <c r="H94" s="8"/>
      <c r="I94" s="8"/>
      <c r="J94" s="8"/>
      <c r="K94" s="8"/>
      <c r="L94" s="8"/>
      <c r="M94" s="8"/>
      <c r="N94" s="8"/>
      <c r="O94" s="8"/>
      <c r="P94" s="8"/>
      <c r="Q94" s="8"/>
      <c r="R94" s="8"/>
      <c r="S94" s="8"/>
      <c r="T94" s="8"/>
      <c r="U94" s="8">
        <v>14</v>
      </c>
      <c r="V94" s="8">
        <v>1</v>
      </c>
      <c r="W94" s="8"/>
      <c r="X94" s="8"/>
      <c r="Y94" s="8"/>
      <c r="Z94" s="8"/>
      <c r="AA94" s="8"/>
      <c r="AB94" s="8"/>
      <c r="AC94" s="8">
        <v>0.1</v>
      </c>
      <c r="AD94" s="8">
        <v>1</v>
      </c>
      <c r="AE94" s="8"/>
      <c r="AF94" s="8"/>
      <c r="AG94" s="8"/>
      <c r="AH94" s="8"/>
      <c r="AI94" s="8"/>
      <c r="AJ94" s="8"/>
      <c r="AK94" s="15">
        <v>45</v>
      </c>
      <c r="AM94" s="9">
        <f>+AP94/$AP$3</f>
        <v>1.2960320810604471E-4</v>
      </c>
      <c r="AN94" s="10">
        <f>+AN92+AM94</f>
        <v>0.999108152830679</v>
      </c>
      <c r="AP94" s="5">
        <f>SUM(G94:AJ94)</f>
        <v>16.100000000000001</v>
      </c>
    </row>
    <row r="95" spans="1:42" x14ac:dyDescent="0.2">
      <c r="A95" s="3" t="s">
        <v>96</v>
      </c>
      <c r="B95" s="3" t="s">
        <v>70</v>
      </c>
      <c r="C95" s="3" t="s">
        <v>7</v>
      </c>
      <c r="D95" s="3" t="s">
        <v>54</v>
      </c>
      <c r="E95" s="38" t="s">
        <v>27</v>
      </c>
      <c r="F95" s="3" t="s">
        <v>9</v>
      </c>
      <c r="G95" s="8"/>
      <c r="H95" s="8"/>
      <c r="I95" s="8"/>
      <c r="J95" s="8"/>
      <c r="K95" s="8"/>
      <c r="L95" s="8"/>
      <c r="M95" s="8"/>
      <c r="N95" s="8"/>
      <c r="O95" s="8"/>
      <c r="P95" s="8"/>
      <c r="Q95" s="8"/>
      <c r="R95" s="8"/>
      <c r="S95" s="8"/>
      <c r="T95" s="8"/>
      <c r="U95" s="8">
        <v>-1</v>
      </c>
      <c r="V95" s="8">
        <v>-1</v>
      </c>
      <c r="W95" s="8"/>
      <c r="X95" s="8"/>
      <c r="Y95" s="8"/>
      <c r="Z95" s="8"/>
      <c r="AA95" s="8"/>
      <c r="AB95" s="8"/>
      <c r="AC95" s="8">
        <v>-1</v>
      </c>
      <c r="AD95" s="8">
        <v>-1</v>
      </c>
      <c r="AE95" s="8"/>
      <c r="AF95" s="8"/>
      <c r="AG95" s="8"/>
      <c r="AH95" s="8"/>
      <c r="AI95" s="8"/>
      <c r="AJ95" s="8"/>
      <c r="AK95" s="12">
        <v>45</v>
      </c>
    </row>
    <row r="96" spans="1:42" x14ac:dyDescent="0.2">
      <c r="A96" s="3" t="s">
        <v>96</v>
      </c>
      <c r="B96" s="3" t="s">
        <v>70</v>
      </c>
      <c r="C96" s="3" t="s">
        <v>7</v>
      </c>
      <c r="D96" s="3" t="s">
        <v>72</v>
      </c>
      <c r="E96" s="38" t="s">
        <v>27</v>
      </c>
      <c r="F96" s="3" t="s">
        <v>8</v>
      </c>
      <c r="G96" s="8"/>
      <c r="H96" s="8"/>
      <c r="I96" s="8"/>
      <c r="J96" s="8"/>
      <c r="K96" s="8"/>
      <c r="L96" s="8"/>
      <c r="M96" s="8"/>
      <c r="N96" s="8"/>
      <c r="O96" s="8"/>
      <c r="P96" s="8"/>
      <c r="Q96" s="8"/>
      <c r="R96" s="8">
        <v>6</v>
      </c>
      <c r="S96" s="8">
        <v>5</v>
      </c>
      <c r="T96" s="8">
        <v>5</v>
      </c>
      <c r="U96" s="8"/>
      <c r="V96" s="8"/>
      <c r="W96" s="8"/>
      <c r="X96" s="8"/>
      <c r="Y96" s="8"/>
      <c r="Z96" s="8"/>
      <c r="AA96" s="8"/>
      <c r="AB96" s="8"/>
      <c r="AC96" s="8"/>
      <c r="AD96" s="8"/>
      <c r="AE96" s="8"/>
      <c r="AF96" s="8"/>
      <c r="AG96" s="8"/>
      <c r="AH96" s="8"/>
      <c r="AI96" s="8"/>
      <c r="AJ96" s="8"/>
      <c r="AK96" s="15">
        <v>46</v>
      </c>
      <c r="AM96" s="9">
        <f>+AP96/$AP$3</f>
        <v>1.2879821923582083E-4</v>
      </c>
      <c r="AN96" s="10">
        <f>+AN94+AM96</f>
        <v>0.99923695104991483</v>
      </c>
      <c r="AP96" s="5">
        <f>SUM(G96:AJ96)</f>
        <v>16</v>
      </c>
    </row>
    <row r="97" spans="1:42" x14ac:dyDescent="0.2">
      <c r="A97" s="3" t="s">
        <v>96</v>
      </c>
      <c r="B97" s="3" t="s">
        <v>70</v>
      </c>
      <c r="C97" s="3" t="s">
        <v>7</v>
      </c>
      <c r="D97" s="3" t="s">
        <v>72</v>
      </c>
      <c r="E97" s="38" t="s">
        <v>27</v>
      </c>
      <c r="F97" s="3" t="s">
        <v>9</v>
      </c>
      <c r="G97" s="8"/>
      <c r="H97" s="8"/>
      <c r="I97" s="8"/>
      <c r="J97" s="8"/>
      <c r="K97" s="8"/>
      <c r="L97" s="8"/>
      <c r="M97" s="8"/>
      <c r="N97" s="8"/>
      <c r="O97" s="8"/>
      <c r="P97" s="8"/>
      <c r="Q97" s="8"/>
      <c r="R97" s="8">
        <v>-1</v>
      </c>
      <c r="S97" s="8">
        <v>-1</v>
      </c>
      <c r="T97" s="8">
        <v>-1</v>
      </c>
      <c r="U97" s="8"/>
      <c r="V97" s="8"/>
      <c r="W97" s="8"/>
      <c r="X97" s="8"/>
      <c r="Y97" s="8"/>
      <c r="Z97" s="8"/>
      <c r="AA97" s="8"/>
      <c r="AB97" s="8"/>
      <c r="AC97" s="8"/>
      <c r="AD97" s="8"/>
      <c r="AE97" s="8"/>
      <c r="AF97" s="8"/>
      <c r="AG97" s="8"/>
      <c r="AH97" s="8"/>
      <c r="AI97" s="8"/>
      <c r="AJ97" s="8"/>
      <c r="AK97" s="12">
        <v>46</v>
      </c>
    </row>
    <row r="98" spans="1:42" x14ac:dyDescent="0.2">
      <c r="A98" s="3" t="s">
        <v>96</v>
      </c>
      <c r="B98" s="3" t="s">
        <v>70</v>
      </c>
      <c r="C98" s="3" t="s">
        <v>7</v>
      </c>
      <c r="D98" s="3" t="s">
        <v>159</v>
      </c>
      <c r="E98" s="38" t="s">
        <v>62</v>
      </c>
      <c r="F98" s="3" t="s">
        <v>8</v>
      </c>
      <c r="G98" s="8"/>
      <c r="H98" s="8"/>
      <c r="I98" s="8"/>
      <c r="J98" s="8"/>
      <c r="K98" s="8"/>
      <c r="L98" s="8"/>
      <c r="M98" s="8"/>
      <c r="N98" s="8"/>
      <c r="O98" s="8"/>
      <c r="P98" s="8"/>
      <c r="Q98" s="8"/>
      <c r="R98" s="8"/>
      <c r="S98" s="8"/>
      <c r="T98" s="8"/>
      <c r="U98" s="8">
        <v>5.5540000000000003</v>
      </c>
      <c r="V98" s="8">
        <v>4.8929999999999998</v>
      </c>
      <c r="W98" s="8">
        <v>3.67</v>
      </c>
      <c r="X98" s="8"/>
      <c r="Y98" s="8"/>
      <c r="Z98" s="8"/>
      <c r="AA98" s="8"/>
      <c r="AB98" s="8"/>
      <c r="AC98" s="8"/>
      <c r="AD98" s="8"/>
      <c r="AE98" s="8"/>
      <c r="AF98" s="8"/>
      <c r="AG98" s="8"/>
      <c r="AH98" s="8"/>
      <c r="AI98" s="8"/>
      <c r="AJ98" s="8"/>
      <c r="AK98" s="15">
        <v>47</v>
      </c>
      <c r="AM98" s="9">
        <f>+AP98/$AP$3</f>
        <v>1.1364027880950515E-4</v>
      </c>
      <c r="AN98" s="10">
        <f>+AN96+AM98</f>
        <v>0.99935059132872439</v>
      </c>
      <c r="AP98" s="5">
        <f>SUM(G98:AJ98)</f>
        <v>14.116999999999999</v>
      </c>
    </row>
    <row r="99" spans="1:42" x14ac:dyDescent="0.2">
      <c r="A99" s="3" t="s">
        <v>96</v>
      </c>
      <c r="B99" s="3" t="s">
        <v>70</v>
      </c>
      <c r="C99" s="3" t="s">
        <v>7</v>
      </c>
      <c r="D99" s="3" t="s">
        <v>159</v>
      </c>
      <c r="E99" s="38" t="s">
        <v>62</v>
      </c>
      <c r="F99" s="3" t="s">
        <v>9</v>
      </c>
      <c r="G99" s="8"/>
      <c r="H99" s="8"/>
      <c r="I99" s="8"/>
      <c r="J99" s="8"/>
      <c r="K99" s="8"/>
      <c r="L99" s="8"/>
      <c r="M99" s="8"/>
      <c r="N99" s="8"/>
      <c r="O99" s="8"/>
      <c r="P99" s="8"/>
      <c r="Q99" s="8"/>
      <c r="R99" s="8"/>
      <c r="S99" s="8"/>
      <c r="T99" s="8"/>
      <c r="U99" s="8">
        <v>-1</v>
      </c>
      <c r="V99" s="8" t="s">
        <v>13</v>
      </c>
      <c r="W99" s="8">
        <v>-1</v>
      </c>
      <c r="X99" s="8"/>
      <c r="Y99" s="8"/>
      <c r="Z99" s="8"/>
      <c r="AA99" s="8"/>
      <c r="AB99" s="8"/>
      <c r="AC99" s="8"/>
      <c r="AD99" s="8"/>
      <c r="AE99" s="8"/>
      <c r="AF99" s="8"/>
      <c r="AG99" s="8"/>
      <c r="AH99" s="8"/>
      <c r="AI99" s="8"/>
      <c r="AJ99" s="8"/>
      <c r="AK99" s="12">
        <v>47</v>
      </c>
    </row>
    <row r="100" spans="1:42" x14ac:dyDescent="0.2">
      <c r="A100" s="3" t="s">
        <v>96</v>
      </c>
      <c r="B100" s="3" t="s">
        <v>70</v>
      </c>
      <c r="C100" s="3" t="s">
        <v>7</v>
      </c>
      <c r="D100" s="3" t="s">
        <v>149</v>
      </c>
      <c r="E100" s="38" t="s">
        <v>21</v>
      </c>
      <c r="F100" s="3" t="s">
        <v>8</v>
      </c>
      <c r="G100" s="8">
        <v>0.46</v>
      </c>
      <c r="H100" s="8"/>
      <c r="I100" s="8">
        <v>0.40899999999999997</v>
      </c>
      <c r="J100" s="8">
        <v>0.21</v>
      </c>
      <c r="K100" s="8">
        <v>0.33800000000000002</v>
      </c>
      <c r="L100" s="8">
        <v>0.44600000000000001</v>
      </c>
      <c r="M100" s="8">
        <v>0.42799999999999999</v>
      </c>
      <c r="N100" s="8">
        <v>0.17899999999999999</v>
      </c>
      <c r="O100" s="8">
        <v>0.36299999999999999</v>
      </c>
      <c r="P100" s="8">
        <v>0.503</v>
      </c>
      <c r="Q100" s="8">
        <v>1.2569999999999999</v>
      </c>
      <c r="R100" s="8">
        <v>0.95499999999999996</v>
      </c>
      <c r="S100" s="8">
        <v>1.335</v>
      </c>
      <c r="T100" s="8"/>
      <c r="U100" s="8"/>
      <c r="V100" s="8"/>
      <c r="W100" s="8"/>
      <c r="X100" s="8"/>
      <c r="Y100" s="8">
        <v>3.6259999999999999</v>
      </c>
      <c r="Z100" s="8">
        <v>1.139</v>
      </c>
      <c r="AA100" s="8">
        <v>0.64800000000000002</v>
      </c>
      <c r="AB100" s="8"/>
      <c r="AC100" s="8"/>
      <c r="AD100" s="8"/>
      <c r="AE100" s="8"/>
      <c r="AF100" s="8"/>
      <c r="AG100" s="8"/>
      <c r="AH100" s="8"/>
      <c r="AI100" s="8"/>
      <c r="AJ100" s="8"/>
      <c r="AK100" s="15">
        <v>48</v>
      </c>
      <c r="AM100" s="9">
        <f>+AP100/$AP$3</f>
        <v>9.8981431482728297E-5</v>
      </c>
      <c r="AN100" s="10">
        <f>+AN98+AM100</f>
        <v>0.99944957276020707</v>
      </c>
      <c r="AP100" s="5">
        <f>SUM(G100:AJ100)</f>
        <v>12.295999999999999</v>
      </c>
    </row>
    <row r="101" spans="1:42" x14ac:dyDescent="0.2">
      <c r="A101" s="3" t="s">
        <v>96</v>
      </c>
      <c r="B101" s="3" t="s">
        <v>70</v>
      </c>
      <c r="C101" s="3" t="s">
        <v>7</v>
      </c>
      <c r="D101" s="3" t="s">
        <v>149</v>
      </c>
      <c r="E101" s="38" t="s">
        <v>21</v>
      </c>
      <c r="F101" s="3" t="s">
        <v>9</v>
      </c>
      <c r="G101" s="8">
        <v>-1</v>
      </c>
      <c r="H101" s="8"/>
      <c r="I101" s="8">
        <v>-1</v>
      </c>
      <c r="J101" s="8">
        <v>-1</v>
      </c>
      <c r="K101" s="8">
        <v>-1</v>
      </c>
      <c r="L101" s="8">
        <v>-1</v>
      </c>
      <c r="M101" s="8">
        <v>-1</v>
      </c>
      <c r="N101" s="8">
        <v>-1</v>
      </c>
      <c r="O101" s="8">
        <v>-1</v>
      </c>
      <c r="P101" s="8">
        <v>-1</v>
      </c>
      <c r="Q101" s="8">
        <v>-1</v>
      </c>
      <c r="R101" s="8">
        <v>-1</v>
      </c>
      <c r="S101" s="8">
        <v>-1</v>
      </c>
      <c r="T101" s="8"/>
      <c r="U101" s="8"/>
      <c r="V101" s="8"/>
      <c r="W101" s="8"/>
      <c r="X101" s="8"/>
      <c r="Y101" s="8">
        <v>-1</v>
      </c>
      <c r="Z101" s="8">
        <v>-1</v>
      </c>
      <c r="AA101" s="8">
        <v>-1</v>
      </c>
      <c r="AB101" s="8"/>
      <c r="AC101" s="8"/>
      <c r="AD101" s="8"/>
      <c r="AE101" s="8"/>
      <c r="AF101" s="8"/>
      <c r="AG101" s="8"/>
      <c r="AH101" s="8"/>
      <c r="AI101" s="8"/>
      <c r="AJ101" s="8"/>
      <c r="AK101" s="12">
        <v>48</v>
      </c>
    </row>
    <row r="102" spans="1:42" x14ac:dyDescent="0.2">
      <c r="A102" s="3" t="s">
        <v>96</v>
      </c>
      <c r="B102" s="3" t="s">
        <v>70</v>
      </c>
      <c r="C102" s="3" t="s">
        <v>7</v>
      </c>
      <c r="D102" s="3" t="s">
        <v>149</v>
      </c>
      <c r="E102" s="38" t="s">
        <v>25</v>
      </c>
      <c r="F102" s="3" t="s">
        <v>8</v>
      </c>
      <c r="G102" s="8"/>
      <c r="H102" s="8"/>
      <c r="I102" s="8"/>
      <c r="J102" s="8"/>
      <c r="K102" s="8"/>
      <c r="L102" s="8"/>
      <c r="M102" s="8"/>
      <c r="N102" s="8"/>
      <c r="O102" s="8"/>
      <c r="P102" s="8"/>
      <c r="Q102" s="8"/>
      <c r="R102" s="8"/>
      <c r="S102" s="8"/>
      <c r="T102" s="8">
        <v>0.255</v>
      </c>
      <c r="U102" s="8">
        <v>0.25900000000000001</v>
      </c>
      <c r="V102" s="8">
        <v>1.9379999999999999</v>
      </c>
      <c r="W102" s="8">
        <v>1.1100000000000001</v>
      </c>
      <c r="X102" s="8">
        <v>0.28000000000000003</v>
      </c>
      <c r="Y102" s="8">
        <v>0.28199999999999997</v>
      </c>
      <c r="Z102" s="8">
        <v>0.36499999999999999</v>
      </c>
      <c r="AA102" s="8">
        <v>0.495</v>
      </c>
      <c r="AB102" s="8">
        <v>0.33600000000000002</v>
      </c>
      <c r="AC102" s="8">
        <v>0.88500000000000001</v>
      </c>
      <c r="AD102" s="8">
        <v>0.14899999999999999</v>
      </c>
      <c r="AE102" s="8">
        <v>1.1910000000000001</v>
      </c>
      <c r="AF102" s="8">
        <v>0.73499999999999999</v>
      </c>
      <c r="AG102" s="8">
        <v>0.39400000000000002</v>
      </c>
      <c r="AH102" s="8">
        <v>1.1180000000000001</v>
      </c>
      <c r="AI102" s="8">
        <v>0.72299999999999998</v>
      </c>
      <c r="AJ102" s="8">
        <v>0.31</v>
      </c>
      <c r="AK102" s="15">
        <v>49</v>
      </c>
      <c r="AM102" s="9">
        <f>+AP102/$AP$3</f>
        <v>8.7140045201735051E-5</v>
      </c>
      <c r="AN102" s="10">
        <f>+AN100+AM102</f>
        <v>0.99953671280540879</v>
      </c>
      <c r="AP102" s="5">
        <f>SUM(G102:AJ102)</f>
        <v>10.825000000000003</v>
      </c>
    </row>
    <row r="103" spans="1:42" x14ac:dyDescent="0.2">
      <c r="A103" s="3" t="s">
        <v>96</v>
      </c>
      <c r="B103" s="3" t="s">
        <v>70</v>
      </c>
      <c r="C103" s="3" t="s">
        <v>7</v>
      </c>
      <c r="D103" s="3" t="s">
        <v>149</v>
      </c>
      <c r="E103" s="38" t="s">
        <v>25</v>
      </c>
      <c r="F103" s="3" t="s">
        <v>9</v>
      </c>
      <c r="G103" s="8"/>
      <c r="H103" s="8"/>
      <c r="I103" s="8"/>
      <c r="J103" s="8"/>
      <c r="K103" s="8"/>
      <c r="L103" s="8"/>
      <c r="M103" s="8"/>
      <c r="N103" s="8"/>
      <c r="O103" s="8"/>
      <c r="P103" s="8"/>
      <c r="Q103" s="8"/>
      <c r="R103" s="8"/>
      <c r="S103" s="8"/>
      <c r="T103" s="8">
        <v>-1</v>
      </c>
      <c r="U103" s="8">
        <v>-1</v>
      </c>
      <c r="V103" s="8" t="s">
        <v>13</v>
      </c>
      <c r="W103" s="8" t="s">
        <v>13</v>
      </c>
      <c r="X103" s="8" t="s">
        <v>13</v>
      </c>
      <c r="Y103" s="8" t="s">
        <v>13</v>
      </c>
      <c r="Z103" s="8" t="s">
        <v>13</v>
      </c>
      <c r="AA103" s="8" t="s">
        <v>13</v>
      </c>
      <c r="AB103" s="8" t="s">
        <v>14</v>
      </c>
      <c r="AC103" s="8" t="s">
        <v>13</v>
      </c>
      <c r="AD103" s="8" t="s">
        <v>14</v>
      </c>
      <c r="AE103" s="8" t="s">
        <v>12</v>
      </c>
      <c r="AF103" s="8" t="s">
        <v>14</v>
      </c>
      <c r="AG103" s="8">
        <v>-1</v>
      </c>
      <c r="AH103" s="8" t="s">
        <v>13</v>
      </c>
      <c r="AI103" s="8">
        <v>-1</v>
      </c>
      <c r="AJ103" s="8">
        <v>-1</v>
      </c>
      <c r="AK103" s="12">
        <v>49</v>
      </c>
    </row>
    <row r="104" spans="1:42" x14ac:dyDescent="0.2">
      <c r="A104" s="3" t="s">
        <v>96</v>
      </c>
      <c r="B104" s="3" t="s">
        <v>70</v>
      </c>
      <c r="C104" s="3" t="s">
        <v>7</v>
      </c>
      <c r="D104" s="3" t="s">
        <v>144</v>
      </c>
      <c r="E104" s="38" t="s">
        <v>63</v>
      </c>
      <c r="F104" s="3" t="s">
        <v>8</v>
      </c>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v>9.0129999999999999</v>
      </c>
      <c r="AH104" s="8"/>
      <c r="AI104" s="8"/>
      <c r="AJ104" s="8"/>
      <c r="AK104" s="15">
        <v>50</v>
      </c>
      <c r="AM104" s="9">
        <f>+AP104/$AP$3</f>
        <v>7.2553646873278312E-5</v>
      </c>
      <c r="AN104" s="10">
        <f>+AN102+AM104</f>
        <v>0.9996092664522821</v>
      </c>
      <c r="AP104" s="5">
        <f>SUM(G104:AJ104)</f>
        <v>9.0129999999999999</v>
      </c>
    </row>
    <row r="105" spans="1:42" x14ac:dyDescent="0.2">
      <c r="A105" s="3" t="s">
        <v>96</v>
      </c>
      <c r="B105" s="3" t="s">
        <v>70</v>
      </c>
      <c r="C105" s="3" t="s">
        <v>7</v>
      </c>
      <c r="D105" s="3" t="s">
        <v>144</v>
      </c>
      <c r="E105" s="38" t="s">
        <v>63</v>
      </c>
      <c r="F105" s="3" t="s">
        <v>9</v>
      </c>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v>-1</v>
      </c>
      <c r="AH105" s="8"/>
      <c r="AI105" s="8"/>
      <c r="AJ105" s="8"/>
      <c r="AK105" s="12">
        <v>50</v>
      </c>
    </row>
    <row r="106" spans="1:42" x14ac:dyDescent="0.2">
      <c r="A106" s="3" t="s">
        <v>96</v>
      </c>
      <c r="B106" s="3" t="s">
        <v>70</v>
      </c>
      <c r="C106" s="3" t="s">
        <v>7</v>
      </c>
      <c r="D106" s="3" t="s">
        <v>147</v>
      </c>
      <c r="E106" s="38" t="s">
        <v>62</v>
      </c>
      <c r="F106" s="3" t="s">
        <v>8</v>
      </c>
      <c r="G106" s="8"/>
      <c r="H106" s="8"/>
      <c r="I106" s="8"/>
      <c r="J106" s="8"/>
      <c r="K106" s="8"/>
      <c r="L106" s="8"/>
      <c r="M106" s="8"/>
      <c r="N106" s="8"/>
      <c r="O106" s="8"/>
      <c r="P106" s="8"/>
      <c r="Q106" s="8"/>
      <c r="R106" s="8"/>
      <c r="S106" s="8"/>
      <c r="T106" s="8"/>
      <c r="U106" s="8"/>
      <c r="V106" s="8"/>
      <c r="W106" s="8"/>
      <c r="X106" s="8"/>
      <c r="Y106" s="8"/>
      <c r="Z106" s="8"/>
      <c r="AA106" s="8"/>
      <c r="AB106" s="8">
        <v>0.41399999999999998</v>
      </c>
      <c r="AC106" s="8">
        <v>0.93899999999999995</v>
      </c>
      <c r="AD106" s="8">
        <v>0.82299999999999995</v>
      </c>
      <c r="AE106" s="8">
        <v>0.63200000000000001</v>
      </c>
      <c r="AF106" s="8">
        <v>1.3380000000000001</v>
      </c>
      <c r="AG106" s="8">
        <v>1.153</v>
      </c>
      <c r="AH106" s="8">
        <v>0.7</v>
      </c>
      <c r="AI106" s="8">
        <v>1.395</v>
      </c>
      <c r="AJ106" s="8">
        <v>1.6180000000000001</v>
      </c>
      <c r="AK106" s="15">
        <v>51</v>
      </c>
      <c r="AM106" s="9">
        <f>+AP106/$AP$3</f>
        <v>7.2545596984576103E-5</v>
      </c>
      <c r="AN106" s="10">
        <f>+AN104+AM106</f>
        <v>0.99968181204926665</v>
      </c>
      <c r="AP106" s="5">
        <f>SUM(G106:AJ106)</f>
        <v>9.0120000000000022</v>
      </c>
    </row>
    <row r="107" spans="1:42" x14ac:dyDescent="0.2">
      <c r="A107" s="3" t="s">
        <v>96</v>
      </c>
      <c r="B107" s="3" t="s">
        <v>70</v>
      </c>
      <c r="C107" s="3" t="s">
        <v>7</v>
      </c>
      <c r="D107" s="3" t="s">
        <v>147</v>
      </c>
      <c r="E107" s="38" t="s">
        <v>62</v>
      </c>
      <c r="F107" s="3" t="s">
        <v>9</v>
      </c>
      <c r="G107" s="8"/>
      <c r="H107" s="8"/>
      <c r="I107" s="8"/>
      <c r="J107" s="8"/>
      <c r="K107" s="8"/>
      <c r="L107" s="8"/>
      <c r="M107" s="8"/>
      <c r="N107" s="8"/>
      <c r="O107" s="8"/>
      <c r="P107" s="8"/>
      <c r="Q107" s="8"/>
      <c r="R107" s="8"/>
      <c r="S107" s="8"/>
      <c r="T107" s="8"/>
      <c r="U107" s="8"/>
      <c r="V107" s="8"/>
      <c r="W107" s="8"/>
      <c r="X107" s="8"/>
      <c r="Y107" s="8"/>
      <c r="Z107" s="8"/>
      <c r="AA107" s="8"/>
      <c r="AB107" s="8" t="s">
        <v>13</v>
      </c>
      <c r="AC107" s="8" t="s">
        <v>13</v>
      </c>
      <c r="AD107" s="8" t="s">
        <v>13</v>
      </c>
      <c r="AE107" s="8">
        <v>-1</v>
      </c>
      <c r="AF107" s="8" t="s">
        <v>13</v>
      </c>
      <c r="AG107" s="8" t="s">
        <v>13</v>
      </c>
      <c r="AH107" s="8" t="s">
        <v>13</v>
      </c>
      <c r="AI107" s="8" t="s">
        <v>13</v>
      </c>
      <c r="AJ107" s="8" t="s">
        <v>13</v>
      </c>
      <c r="AK107" s="12">
        <v>51</v>
      </c>
    </row>
    <row r="108" spans="1:42" x14ac:dyDescent="0.2">
      <c r="A108" s="3" t="s">
        <v>96</v>
      </c>
      <c r="B108" s="3" t="s">
        <v>70</v>
      </c>
      <c r="C108" s="3" t="s">
        <v>7</v>
      </c>
      <c r="D108" s="3" t="s">
        <v>137</v>
      </c>
      <c r="E108" s="38" t="s">
        <v>25</v>
      </c>
      <c r="F108" s="3" t="s">
        <v>8</v>
      </c>
      <c r="G108" s="8"/>
      <c r="H108" s="8"/>
      <c r="I108" s="8"/>
      <c r="J108" s="8"/>
      <c r="K108" s="8"/>
      <c r="L108" s="8"/>
      <c r="M108" s="8"/>
      <c r="N108" s="8"/>
      <c r="O108" s="8"/>
      <c r="P108" s="8"/>
      <c r="Q108" s="8"/>
      <c r="R108" s="8"/>
      <c r="S108" s="8"/>
      <c r="T108" s="8"/>
      <c r="U108" s="8"/>
      <c r="V108" s="8"/>
      <c r="W108" s="8">
        <v>0.32300000000000001</v>
      </c>
      <c r="X108" s="8">
        <v>0.247</v>
      </c>
      <c r="Y108" s="8"/>
      <c r="Z108" s="8">
        <v>1.2999999999999999E-2</v>
      </c>
      <c r="AA108" s="8">
        <v>0.29599999999999999</v>
      </c>
      <c r="AB108" s="8"/>
      <c r="AC108" s="8">
        <v>1.6E-2</v>
      </c>
      <c r="AD108" s="8"/>
      <c r="AE108" s="8"/>
      <c r="AF108" s="8"/>
      <c r="AG108" s="8">
        <v>1.169</v>
      </c>
      <c r="AH108" s="8">
        <v>0.91400000000000003</v>
      </c>
      <c r="AI108" s="8">
        <v>2.077</v>
      </c>
      <c r="AJ108" s="8">
        <v>3.8540000000000001</v>
      </c>
      <c r="AK108" s="15">
        <v>52</v>
      </c>
      <c r="AM108" s="9">
        <f>+AP108/$AP$3</f>
        <v>7.1716458448245474E-5</v>
      </c>
      <c r="AN108" s="10">
        <f>+AN106+AM108</f>
        <v>0.99975352850771493</v>
      </c>
      <c r="AP108" s="5">
        <f>SUM(G108:AJ108)</f>
        <v>8.9089999999999989</v>
      </c>
    </row>
    <row r="109" spans="1:42" x14ac:dyDescent="0.2">
      <c r="A109" s="3" t="s">
        <v>96</v>
      </c>
      <c r="B109" s="3" t="s">
        <v>70</v>
      </c>
      <c r="C109" s="3" t="s">
        <v>7</v>
      </c>
      <c r="D109" s="3" t="s">
        <v>137</v>
      </c>
      <c r="E109" s="38" t="s">
        <v>25</v>
      </c>
      <c r="F109" s="3" t="s">
        <v>9</v>
      </c>
      <c r="G109" s="8"/>
      <c r="H109" s="8"/>
      <c r="I109" s="8"/>
      <c r="J109" s="8"/>
      <c r="K109" s="8"/>
      <c r="L109" s="8"/>
      <c r="M109" s="8"/>
      <c r="N109" s="8"/>
      <c r="O109" s="8"/>
      <c r="P109" s="8"/>
      <c r="Q109" s="8"/>
      <c r="R109" s="8"/>
      <c r="S109" s="8"/>
      <c r="T109" s="8"/>
      <c r="U109" s="8"/>
      <c r="V109" s="8"/>
      <c r="W109" s="8">
        <v>-1</v>
      </c>
      <c r="X109" s="8">
        <v>-1</v>
      </c>
      <c r="Y109" s="8"/>
      <c r="Z109" s="8">
        <v>-1</v>
      </c>
      <c r="AA109" s="8">
        <v>-1</v>
      </c>
      <c r="AB109" s="8"/>
      <c r="AC109" s="8">
        <v>-1</v>
      </c>
      <c r="AD109" s="8"/>
      <c r="AE109" s="8"/>
      <c r="AF109" s="8"/>
      <c r="AG109" s="8">
        <v>-1</v>
      </c>
      <c r="AH109" s="8">
        <v>-1</v>
      </c>
      <c r="AI109" s="8">
        <v>-1</v>
      </c>
      <c r="AJ109" s="8" t="s">
        <v>13</v>
      </c>
      <c r="AK109" s="12">
        <v>52</v>
      </c>
    </row>
    <row r="110" spans="1:42" x14ac:dyDescent="0.2">
      <c r="A110" s="3" t="s">
        <v>96</v>
      </c>
      <c r="B110" s="3" t="s">
        <v>70</v>
      </c>
      <c r="C110" s="3" t="s">
        <v>7</v>
      </c>
      <c r="D110" s="3" t="s">
        <v>147</v>
      </c>
      <c r="E110" s="38" t="s">
        <v>63</v>
      </c>
      <c r="F110" s="3" t="s">
        <v>8</v>
      </c>
      <c r="G110" s="8"/>
      <c r="H110" s="8"/>
      <c r="I110" s="8"/>
      <c r="J110" s="8"/>
      <c r="K110" s="8"/>
      <c r="L110" s="8"/>
      <c r="M110" s="8"/>
      <c r="N110" s="8"/>
      <c r="O110" s="8"/>
      <c r="P110" s="8"/>
      <c r="Q110" s="8"/>
      <c r="R110" s="8"/>
      <c r="S110" s="8"/>
      <c r="T110" s="8"/>
      <c r="U110" s="8"/>
      <c r="V110" s="8"/>
      <c r="W110" s="8"/>
      <c r="X110" s="8">
        <v>0.497</v>
      </c>
      <c r="Y110" s="8">
        <v>0.317</v>
      </c>
      <c r="Z110" s="8">
        <v>0.57899999999999996</v>
      </c>
      <c r="AA110" s="8">
        <v>1.452</v>
      </c>
      <c r="AB110" s="8">
        <v>0.65</v>
      </c>
      <c r="AC110" s="8">
        <v>0.24399999999999999</v>
      </c>
      <c r="AD110" s="8">
        <v>3.5760000000000001</v>
      </c>
      <c r="AE110" s="8">
        <v>0.60499999999999998</v>
      </c>
      <c r="AF110" s="8">
        <v>0.123</v>
      </c>
      <c r="AG110" s="8">
        <v>0.22600000000000001</v>
      </c>
      <c r="AH110" s="8">
        <v>0.14099999999999999</v>
      </c>
      <c r="AI110" s="8">
        <v>0.38</v>
      </c>
      <c r="AJ110" s="8">
        <v>7.6999999999999999E-2</v>
      </c>
      <c r="AK110" s="15">
        <v>53</v>
      </c>
      <c r="AM110" s="9">
        <f>+AP110/$AP$3</f>
        <v>7.1378363122751465E-5</v>
      </c>
      <c r="AN110" s="10">
        <f>+AN108+AM110</f>
        <v>0.99982490687083769</v>
      </c>
      <c r="AP110" s="5">
        <f>SUM(G110:AJ110)</f>
        <v>8.8670000000000009</v>
      </c>
    </row>
    <row r="111" spans="1:42" x14ac:dyDescent="0.2">
      <c r="A111" s="3" t="s">
        <v>96</v>
      </c>
      <c r="B111" s="3" t="s">
        <v>70</v>
      </c>
      <c r="C111" s="3" t="s">
        <v>7</v>
      </c>
      <c r="D111" s="3" t="s">
        <v>147</v>
      </c>
      <c r="E111" s="38" t="s">
        <v>63</v>
      </c>
      <c r="F111" s="3" t="s">
        <v>9</v>
      </c>
      <c r="G111" s="8"/>
      <c r="H111" s="8"/>
      <c r="I111" s="8"/>
      <c r="J111" s="8"/>
      <c r="K111" s="8"/>
      <c r="L111" s="8"/>
      <c r="M111" s="8"/>
      <c r="N111" s="8"/>
      <c r="O111" s="8"/>
      <c r="P111" s="8"/>
      <c r="Q111" s="8"/>
      <c r="R111" s="8"/>
      <c r="S111" s="8"/>
      <c r="T111" s="8"/>
      <c r="U111" s="8"/>
      <c r="V111" s="8"/>
      <c r="W111" s="8"/>
      <c r="X111" s="8" t="s">
        <v>13</v>
      </c>
      <c r="Y111" s="8" t="s">
        <v>13</v>
      </c>
      <c r="Z111" s="8" t="s">
        <v>13</v>
      </c>
      <c r="AA111" s="8" t="s">
        <v>13</v>
      </c>
      <c r="AB111" s="8" t="s">
        <v>13</v>
      </c>
      <c r="AC111" s="8" t="s">
        <v>13</v>
      </c>
      <c r="AD111" s="8" t="s">
        <v>13</v>
      </c>
      <c r="AE111" s="8">
        <v>-1</v>
      </c>
      <c r="AF111" s="8" t="s">
        <v>13</v>
      </c>
      <c r="AG111" s="8" t="s">
        <v>13</v>
      </c>
      <c r="AH111" s="8" t="s">
        <v>13</v>
      </c>
      <c r="AI111" s="8" t="s">
        <v>13</v>
      </c>
      <c r="AJ111" s="8" t="s">
        <v>13</v>
      </c>
      <c r="AK111" s="12">
        <v>53</v>
      </c>
    </row>
    <row r="112" spans="1:42" x14ac:dyDescent="0.2">
      <c r="A112" s="3" t="s">
        <v>96</v>
      </c>
      <c r="B112" s="3" t="s">
        <v>70</v>
      </c>
      <c r="C112" s="3" t="s">
        <v>7</v>
      </c>
      <c r="D112" s="3" t="s">
        <v>147</v>
      </c>
      <c r="E112" s="38" t="s">
        <v>33</v>
      </c>
      <c r="F112" s="3" t="s">
        <v>8</v>
      </c>
      <c r="G112" s="8"/>
      <c r="H112" s="8"/>
      <c r="I112" s="8"/>
      <c r="J112" s="8"/>
      <c r="K112" s="8"/>
      <c r="L112" s="8"/>
      <c r="M112" s="8"/>
      <c r="N112" s="8"/>
      <c r="O112" s="8"/>
      <c r="P112" s="8"/>
      <c r="Q112" s="8"/>
      <c r="R112" s="8"/>
      <c r="S112" s="8"/>
      <c r="T112" s="8"/>
      <c r="U112" s="8"/>
      <c r="V112" s="8"/>
      <c r="W112" s="8"/>
      <c r="X112" s="8"/>
      <c r="Y112" s="8">
        <v>0.14599999999999999</v>
      </c>
      <c r="Z112" s="8"/>
      <c r="AA112" s="8">
        <v>0.61699999999999999</v>
      </c>
      <c r="AB112" s="8">
        <v>2.093</v>
      </c>
      <c r="AC112" s="8">
        <v>2.0169999999999999</v>
      </c>
      <c r="AD112" s="8">
        <v>0.14199999999999999</v>
      </c>
      <c r="AE112" s="8">
        <v>6.9000000000000006E-2</v>
      </c>
      <c r="AF112" s="8">
        <v>7.2999999999999995E-2</v>
      </c>
      <c r="AG112" s="8">
        <v>2.9000000000000001E-2</v>
      </c>
      <c r="AH112" s="8">
        <v>3.9E-2</v>
      </c>
      <c r="AI112" s="8">
        <v>0.219</v>
      </c>
      <c r="AJ112" s="8">
        <v>1.1419999999999999</v>
      </c>
      <c r="AK112" s="15">
        <v>54</v>
      </c>
      <c r="AM112" s="9">
        <f>+AP112/$AP$3</f>
        <v>5.3016566992944751E-5</v>
      </c>
      <c r="AN112" s="10">
        <f>+AN110+AM112</f>
        <v>0.99987792343783066</v>
      </c>
      <c r="AP112" s="5">
        <f>SUM(G112:AJ112)</f>
        <v>6.5860000000000003</v>
      </c>
    </row>
    <row r="113" spans="1:42" x14ac:dyDescent="0.2">
      <c r="A113" s="3" t="s">
        <v>96</v>
      </c>
      <c r="B113" s="3" t="s">
        <v>70</v>
      </c>
      <c r="C113" s="3" t="s">
        <v>7</v>
      </c>
      <c r="D113" s="3" t="s">
        <v>147</v>
      </c>
      <c r="E113" s="38" t="s">
        <v>33</v>
      </c>
      <c r="F113" s="3" t="s">
        <v>9</v>
      </c>
      <c r="G113" s="8"/>
      <c r="H113" s="8"/>
      <c r="I113" s="8"/>
      <c r="J113" s="8"/>
      <c r="K113" s="8"/>
      <c r="L113" s="8"/>
      <c r="M113" s="8"/>
      <c r="N113" s="8"/>
      <c r="O113" s="8"/>
      <c r="P113" s="8"/>
      <c r="Q113" s="8"/>
      <c r="R113" s="8"/>
      <c r="S113" s="8"/>
      <c r="T113" s="8"/>
      <c r="U113" s="8"/>
      <c r="V113" s="8"/>
      <c r="W113" s="8"/>
      <c r="X113" s="8"/>
      <c r="Y113" s="8" t="s">
        <v>13</v>
      </c>
      <c r="Z113" s="8"/>
      <c r="AA113" s="8" t="s">
        <v>13</v>
      </c>
      <c r="AB113" s="8" t="s">
        <v>13</v>
      </c>
      <c r="AC113" s="8" t="s">
        <v>13</v>
      </c>
      <c r="AD113" s="8" t="s">
        <v>13</v>
      </c>
      <c r="AE113" s="8">
        <v>-1</v>
      </c>
      <c r="AF113" s="8" t="s">
        <v>13</v>
      </c>
      <c r="AG113" s="8" t="s">
        <v>13</v>
      </c>
      <c r="AH113" s="8" t="s">
        <v>13</v>
      </c>
      <c r="AI113" s="8" t="s">
        <v>13</v>
      </c>
      <c r="AJ113" s="8" t="s">
        <v>13</v>
      </c>
      <c r="AK113" s="12">
        <v>54</v>
      </c>
    </row>
    <row r="114" spans="1:42" x14ac:dyDescent="0.2">
      <c r="A114" s="3" t="s">
        <v>96</v>
      </c>
      <c r="B114" s="3" t="s">
        <v>70</v>
      </c>
      <c r="C114" s="3" t="s">
        <v>7</v>
      </c>
      <c r="D114" s="3" t="s">
        <v>149</v>
      </c>
      <c r="E114" s="38" t="s">
        <v>11</v>
      </c>
      <c r="F114" s="3" t="s">
        <v>8</v>
      </c>
      <c r="G114" s="8"/>
      <c r="H114" s="8"/>
      <c r="I114" s="8"/>
      <c r="J114" s="8"/>
      <c r="K114" s="8"/>
      <c r="L114" s="8"/>
      <c r="M114" s="8"/>
      <c r="N114" s="8"/>
      <c r="O114" s="8"/>
      <c r="P114" s="8"/>
      <c r="Q114" s="8"/>
      <c r="R114" s="8"/>
      <c r="S114" s="8"/>
      <c r="T114" s="8"/>
      <c r="U114" s="8">
        <v>4.3999999999999997E-2</v>
      </c>
      <c r="V114" s="8"/>
      <c r="W114" s="8"/>
      <c r="X114" s="8"/>
      <c r="Y114" s="8"/>
      <c r="Z114" s="8"/>
      <c r="AA114" s="8"/>
      <c r="AB114" s="8"/>
      <c r="AC114" s="8"/>
      <c r="AD114" s="8"/>
      <c r="AE114" s="8">
        <v>2.282</v>
      </c>
      <c r="AF114" s="8">
        <v>0.38700000000000001</v>
      </c>
      <c r="AG114" s="8">
        <v>9.5000000000000001E-2</v>
      </c>
      <c r="AH114" s="8">
        <v>7.5999999999999998E-2</v>
      </c>
      <c r="AI114" s="8">
        <v>1.1339999999999999</v>
      </c>
      <c r="AJ114" s="8">
        <v>1.105</v>
      </c>
      <c r="AK114" s="15">
        <v>55</v>
      </c>
      <c r="AM114" s="9">
        <f>+AP114/$AP$3</f>
        <v>4.1239579821569388E-5</v>
      </c>
      <c r="AN114" s="10">
        <f>+AN112+AM114</f>
        <v>0.99991916301765227</v>
      </c>
      <c r="AP114" s="5">
        <f>SUM(G114:AJ114)</f>
        <v>5.1230000000000011</v>
      </c>
    </row>
    <row r="115" spans="1:42" x14ac:dyDescent="0.2">
      <c r="A115" s="3" t="s">
        <v>96</v>
      </c>
      <c r="B115" s="3" t="s">
        <v>70</v>
      </c>
      <c r="C115" s="3" t="s">
        <v>7</v>
      </c>
      <c r="D115" s="3" t="s">
        <v>149</v>
      </c>
      <c r="E115" s="38" t="s">
        <v>11</v>
      </c>
      <c r="F115" s="3" t="s">
        <v>9</v>
      </c>
      <c r="G115" s="8"/>
      <c r="H115" s="8"/>
      <c r="I115" s="8"/>
      <c r="J115" s="8"/>
      <c r="K115" s="8"/>
      <c r="L115" s="8"/>
      <c r="M115" s="8"/>
      <c r="N115" s="8"/>
      <c r="O115" s="8"/>
      <c r="P115" s="8"/>
      <c r="Q115" s="8"/>
      <c r="R115" s="8"/>
      <c r="S115" s="8"/>
      <c r="T115" s="8"/>
      <c r="U115" s="8">
        <v>-1</v>
      </c>
      <c r="V115" s="8"/>
      <c r="W115" s="8"/>
      <c r="X115" s="8"/>
      <c r="Y115" s="8"/>
      <c r="Z115" s="8"/>
      <c r="AA115" s="8"/>
      <c r="AB115" s="8"/>
      <c r="AC115" s="8"/>
      <c r="AD115" s="8"/>
      <c r="AE115" s="8">
        <v>-1</v>
      </c>
      <c r="AF115" s="8">
        <v>-1</v>
      </c>
      <c r="AG115" s="8">
        <v>-1</v>
      </c>
      <c r="AH115" s="8">
        <v>-1</v>
      </c>
      <c r="AI115" s="8">
        <v>-1</v>
      </c>
      <c r="AJ115" s="8" t="s">
        <v>12</v>
      </c>
      <c r="AK115" s="12">
        <v>55</v>
      </c>
    </row>
    <row r="116" spans="1:42" x14ac:dyDescent="0.2">
      <c r="A116" s="3" t="s">
        <v>96</v>
      </c>
      <c r="B116" s="3" t="s">
        <v>70</v>
      </c>
      <c r="C116" s="3" t="s">
        <v>7</v>
      </c>
      <c r="D116" s="3" t="s">
        <v>137</v>
      </c>
      <c r="E116" s="38" t="s">
        <v>27</v>
      </c>
      <c r="F116" s="3" t="s">
        <v>8</v>
      </c>
      <c r="G116" s="8"/>
      <c r="H116" s="8"/>
      <c r="I116" s="8"/>
      <c r="J116" s="8"/>
      <c r="K116" s="8"/>
      <c r="L116" s="8"/>
      <c r="M116" s="8"/>
      <c r="N116" s="8"/>
      <c r="O116" s="8"/>
      <c r="P116" s="8"/>
      <c r="Q116" s="8"/>
      <c r="R116" s="8"/>
      <c r="S116" s="8"/>
      <c r="T116" s="8"/>
      <c r="U116" s="8"/>
      <c r="V116" s="8"/>
      <c r="W116" s="8"/>
      <c r="X116" s="8">
        <v>0.65200000000000002</v>
      </c>
      <c r="Y116" s="8"/>
      <c r="Z116" s="8"/>
      <c r="AA116" s="8"/>
      <c r="AB116" s="8"/>
      <c r="AC116" s="8"/>
      <c r="AD116" s="8"/>
      <c r="AE116" s="8"/>
      <c r="AF116" s="8"/>
      <c r="AG116" s="8">
        <v>0.12</v>
      </c>
      <c r="AH116" s="8">
        <v>0.29899999999999999</v>
      </c>
      <c r="AI116" s="8">
        <v>0.52100000000000002</v>
      </c>
      <c r="AJ116" s="8">
        <v>0.45800000000000002</v>
      </c>
      <c r="AK116" s="12">
        <v>56</v>
      </c>
      <c r="AM116" s="9">
        <f>+AP116/$AP$3</f>
        <v>1.6502271839589544E-5</v>
      </c>
      <c r="AN116" s="10">
        <f>+AN114+AM116</f>
        <v>0.99993566528949185</v>
      </c>
      <c r="AP116" s="5">
        <f>SUM(G116:AJ116)</f>
        <v>2.0500000000000003</v>
      </c>
    </row>
    <row r="117" spans="1:42" x14ac:dyDescent="0.2">
      <c r="A117" s="3" t="s">
        <v>96</v>
      </c>
      <c r="B117" s="3" t="s">
        <v>70</v>
      </c>
      <c r="C117" s="3" t="s">
        <v>7</v>
      </c>
      <c r="D117" s="3" t="s">
        <v>137</v>
      </c>
      <c r="E117" s="38" t="s">
        <v>27</v>
      </c>
      <c r="F117" s="3" t="s">
        <v>9</v>
      </c>
      <c r="G117" s="8"/>
      <c r="H117" s="8"/>
      <c r="I117" s="8"/>
      <c r="J117" s="8"/>
      <c r="K117" s="8"/>
      <c r="L117" s="8"/>
      <c r="M117" s="8"/>
      <c r="N117" s="8"/>
      <c r="O117" s="8"/>
      <c r="P117" s="8"/>
      <c r="Q117" s="8"/>
      <c r="R117" s="8"/>
      <c r="S117" s="8"/>
      <c r="T117" s="8"/>
      <c r="U117" s="8"/>
      <c r="V117" s="8"/>
      <c r="W117" s="8"/>
      <c r="X117" s="8">
        <v>-1</v>
      </c>
      <c r="Y117" s="8"/>
      <c r="Z117" s="8"/>
      <c r="AA117" s="8"/>
      <c r="AB117" s="8"/>
      <c r="AC117" s="8"/>
      <c r="AD117" s="8"/>
      <c r="AE117" s="8"/>
      <c r="AF117" s="8"/>
      <c r="AG117" s="8">
        <v>-1</v>
      </c>
      <c r="AH117" s="8">
        <v>-1</v>
      </c>
      <c r="AI117" s="8">
        <v>-1</v>
      </c>
      <c r="AJ117" s="8" t="s">
        <v>13</v>
      </c>
      <c r="AK117" s="12">
        <v>56</v>
      </c>
    </row>
    <row r="118" spans="1:42" x14ac:dyDescent="0.2">
      <c r="A118" s="3" t="s">
        <v>96</v>
      </c>
      <c r="B118" s="3" t="s">
        <v>70</v>
      </c>
      <c r="C118" s="3" t="s">
        <v>7</v>
      </c>
      <c r="D118" s="3" t="s">
        <v>54</v>
      </c>
      <c r="E118" s="38" t="s">
        <v>21</v>
      </c>
      <c r="F118" s="3" t="s">
        <v>8</v>
      </c>
      <c r="G118" s="8"/>
      <c r="H118" s="8"/>
      <c r="I118" s="8">
        <v>1</v>
      </c>
      <c r="J118" s="8"/>
      <c r="K118" s="8">
        <v>1</v>
      </c>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12">
        <v>57</v>
      </c>
      <c r="AM118" s="9">
        <f>+AP118/$AP$3</f>
        <v>1.6099777404477604E-5</v>
      </c>
      <c r="AN118" s="10">
        <f>+AN116+AM118</f>
        <v>0.99995176506689631</v>
      </c>
      <c r="AP118" s="5">
        <f>SUM(G118:AJ118)</f>
        <v>2</v>
      </c>
    </row>
    <row r="119" spans="1:42" x14ac:dyDescent="0.2">
      <c r="A119" s="3" t="s">
        <v>96</v>
      </c>
      <c r="B119" s="3" t="s">
        <v>70</v>
      </c>
      <c r="C119" s="3" t="s">
        <v>7</v>
      </c>
      <c r="D119" s="3" t="s">
        <v>54</v>
      </c>
      <c r="E119" s="38" t="s">
        <v>21</v>
      </c>
      <c r="F119" s="3" t="s">
        <v>9</v>
      </c>
      <c r="G119" s="8"/>
      <c r="H119" s="8"/>
      <c r="I119" s="8">
        <v>-1</v>
      </c>
      <c r="J119" s="8"/>
      <c r="K119" s="8">
        <v>-1</v>
      </c>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12">
        <v>57</v>
      </c>
    </row>
    <row r="120" spans="1:42" x14ac:dyDescent="0.2">
      <c r="A120" s="3" t="s">
        <v>96</v>
      </c>
      <c r="B120" s="3" t="s">
        <v>70</v>
      </c>
      <c r="C120" s="3" t="s">
        <v>7</v>
      </c>
      <c r="D120" s="3" t="s">
        <v>149</v>
      </c>
      <c r="E120" s="38" t="s">
        <v>27</v>
      </c>
      <c r="F120" s="3" t="s">
        <v>8</v>
      </c>
      <c r="G120" s="8"/>
      <c r="H120" s="8"/>
      <c r="I120" s="8"/>
      <c r="J120" s="8"/>
      <c r="K120" s="8"/>
      <c r="L120" s="8"/>
      <c r="M120" s="8"/>
      <c r="N120" s="8"/>
      <c r="O120" s="8"/>
      <c r="P120" s="8"/>
      <c r="Q120" s="8"/>
      <c r="R120" s="8"/>
      <c r="S120" s="8"/>
      <c r="T120" s="8"/>
      <c r="U120" s="8"/>
      <c r="V120" s="8"/>
      <c r="W120" s="8"/>
      <c r="X120" s="8"/>
      <c r="Y120" s="8"/>
      <c r="Z120" s="8"/>
      <c r="AA120" s="8"/>
      <c r="AB120" s="8"/>
      <c r="AC120" s="8">
        <v>3.5000000000000003E-2</v>
      </c>
      <c r="AD120" s="8"/>
      <c r="AE120" s="8">
        <v>1.4510000000000001</v>
      </c>
      <c r="AF120" s="8">
        <v>1.6E-2</v>
      </c>
      <c r="AG120" s="8"/>
      <c r="AH120" s="8">
        <v>0.13800000000000001</v>
      </c>
      <c r="AI120" s="8"/>
      <c r="AJ120" s="8">
        <v>0.30499999999999999</v>
      </c>
      <c r="AK120" s="12">
        <v>58</v>
      </c>
      <c r="AM120" s="9">
        <f>+AP120/$AP$3</f>
        <v>1.5657033525854469E-5</v>
      </c>
      <c r="AN120" s="10">
        <f>+AN118+AM120</f>
        <v>0.99996742210042222</v>
      </c>
      <c r="AP120" s="5">
        <f>SUM(G120:AJ120)</f>
        <v>1.9450000000000001</v>
      </c>
    </row>
    <row r="121" spans="1:42" x14ac:dyDescent="0.2">
      <c r="A121" s="3" t="s">
        <v>96</v>
      </c>
      <c r="B121" s="3" t="s">
        <v>70</v>
      </c>
      <c r="C121" s="3" t="s">
        <v>7</v>
      </c>
      <c r="D121" s="3" t="s">
        <v>149</v>
      </c>
      <c r="E121" s="38" t="s">
        <v>27</v>
      </c>
      <c r="F121" s="3" t="s">
        <v>9</v>
      </c>
      <c r="G121" s="8"/>
      <c r="H121" s="8"/>
      <c r="I121" s="8"/>
      <c r="J121" s="8"/>
      <c r="K121" s="8"/>
      <c r="L121" s="8"/>
      <c r="M121" s="8"/>
      <c r="N121" s="8"/>
      <c r="O121" s="8"/>
      <c r="P121" s="8"/>
      <c r="Q121" s="8"/>
      <c r="R121" s="8"/>
      <c r="S121" s="8"/>
      <c r="T121" s="8"/>
      <c r="U121" s="8"/>
      <c r="V121" s="8"/>
      <c r="W121" s="8"/>
      <c r="X121" s="8"/>
      <c r="Y121" s="8"/>
      <c r="Z121" s="8"/>
      <c r="AA121" s="8"/>
      <c r="AB121" s="8"/>
      <c r="AC121" s="8">
        <v>-1</v>
      </c>
      <c r="AD121" s="8"/>
      <c r="AE121" s="8">
        <v>-1</v>
      </c>
      <c r="AF121" s="8">
        <v>-1</v>
      </c>
      <c r="AG121" s="8"/>
      <c r="AH121" s="8">
        <v>-1</v>
      </c>
      <c r="AI121" s="8"/>
      <c r="AJ121" s="8">
        <v>-1</v>
      </c>
      <c r="AK121" s="12">
        <v>58</v>
      </c>
    </row>
    <row r="122" spans="1:42" x14ac:dyDescent="0.2">
      <c r="A122" s="3" t="s">
        <v>96</v>
      </c>
      <c r="B122" s="3" t="s">
        <v>70</v>
      </c>
      <c r="C122" s="3" t="s">
        <v>7</v>
      </c>
      <c r="D122" s="3" t="s">
        <v>149</v>
      </c>
      <c r="E122" s="38" t="s">
        <v>15</v>
      </c>
      <c r="F122" s="3" t="s">
        <v>8</v>
      </c>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v>1.4730000000000001</v>
      </c>
      <c r="AH122" s="8"/>
      <c r="AI122" s="8"/>
      <c r="AJ122" s="8"/>
      <c r="AK122" s="12">
        <v>59</v>
      </c>
      <c r="AM122" s="9">
        <f>+AP122/$AP$3</f>
        <v>1.1857486058397754E-5</v>
      </c>
      <c r="AN122" s="10">
        <f>+AN120+AM122</f>
        <v>0.99997927958648058</v>
      </c>
      <c r="AP122" s="5">
        <f>SUM(G122:AJ122)</f>
        <v>1.4730000000000001</v>
      </c>
    </row>
    <row r="123" spans="1:42" x14ac:dyDescent="0.2">
      <c r="A123" s="3" t="s">
        <v>96</v>
      </c>
      <c r="B123" s="3" t="s">
        <v>70</v>
      </c>
      <c r="C123" s="3" t="s">
        <v>7</v>
      </c>
      <c r="D123" s="3" t="s">
        <v>149</v>
      </c>
      <c r="E123" s="38" t="s">
        <v>15</v>
      </c>
      <c r="F123" s="3" t="s">
        <v>9</v>
      </c>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v>-1</v>
      </c>
      <c r="AH123" s="8"/>
      <c r="AI123" s="8"/>
      <c r="AJ123" s="8"/>
      <c r="AK123" s="12">
        <v>59</v>
      </c>
    </row>
    <row r="124" spans="1:42" x14ac:dyDescent="0.2">
      <c r="A124" s="3" t="s">
        <v>96</v>
      </c>
      <c r="B124" s="3" t="s">
        <v>70</v>
      </c>
      <c r="C124" s="3" t="s">
        <v>7</v>
      </c>
      <c r="D124" s="3" t="s">
        <v>137</v>
      </c>
      <c r="E124" s="38" t="s">
        <v>62</v>
      </c>
      <c r="F124" s="3" t="s">
        <v>8</v>
      </c>
      <c r="G124" s="8"/>
      <c r="H124" s="8"/>
      <c r="I124" s="8"/>
      <c r="J124" s="8"/>
      <c r="K124" s="8"/>
      <c r="L124" s="8"/>
      <c r="M124" s="8"/>
      <c r="N124" s="8"/>
      <c r="O124" s="8"/>
      <c r="P124" s="8"/>
      <c r="Q124" s="8"/>
      <c r="R124" s="8"/>
      <c r="S124" s="8"/>
      <c r="T124" s="8"/>
      <c r="U124" s="8"/>
      <c r="V124" s="8"/>
      <c r="W124" s="8"/>
      <c r="X124" s="8"/>
      <c r="Y124" s="8"/>
      <c r="Z124" s="8"/>
      <c r="AA124" s="8">
        <v>0.01</v>
      </c>
      <c r="AB124" s="8">
        <v>0.13800000000000001</v>
      </c>
      <c r="AC124" s="8"/>
      <c r="AD124" s="8"/>
      <c r="AE124" s="8"/>
      <c r="AF124" s="8"/>
      <c r="AG124" s="8">
        <v>0.246</v>
      </c>
      <c r="AH124" s="8">
        <v>0.67900000000000005</v>
      </c>
      <c r="AI124" s="8"/>
      <c r="AJ124" s="8"/>
      <c r="AK124" s="12">
        <v>60</v>
      </c>
      <c r="AM124" s="9">
        <f>+AP124/$AP$3</f>
        <v>8.6375305775022339E-6</v>
      </c>
      <c r="AN124" s="10">
        <f>+AN122+AM124</f>
        <v>0.99998791711705803</v>
      </c>
      <c r="AP124" s="5">
        <f>SUM(G124:AJ124)</f>
        <v>1.073</v>
      </c>
    </row>
    <row r="125" spans="1:42" x14ac:dyDescent="0.2">
      <c r="A125" s="3" t="s">
        <v>96</v>
      </c>
      <c r="B125" s="3" t="s">
        <v>70</v>
      </c>
      <c r="C125" s="3" t="s">
        <v>7</v>
      </c>
      <c r="D125" s="3" t="s">
        <v>137</v>
      </c>
      <c r="E125" s="38" t="s">
        <v>62</v>
      </c>
      <c r="F125" s="3" t="s">
        <v>9</v>
      </c>
      <c r="G125" s="8"/>
      <c r="H125" s="8"/>
      <c r="I125" s="8"/>
      <c r="J125" s="8"/>
      <c r="K125" s="8"/>
      <c r="L125" s="8"/>
      <c r="M125" s="8"/>
      <c r="N125" s="8"/>
      <c r="O125" s="8"/>
      <c r="P125" s="8"/>
      <c r="Q125" s="8"/>
      <c r="R125" s="8"/>
      <c r="S125" s="8"/>
      <c r="T125" s="8"/>
      <c r="U125" s="8"/>
      <c r="V125" s="8"/>
      <c r="W125" s="8"/>
      <c r="X125" s="8"/>
      <c r="Y125" s="8"/>
      <c r="Z125" s="8"/>
      <c r="AA125" s="8">
        <v>-1</v>
      </c>
      <c r="AB125" s="8">
        <v>-1</v>
      </c>
      <c r="AC125" s="8"/>
      <c r="AD125" s="8"/>
      <c r="AE125" s="8"/>
      <c r="AF125" s="8"/>
      <c r="AG125" s="8">
        <v>-1</v>
      </c>
      <c r="AH125" s="8">
        <v>-1</v>
      </c>
      <c r="AI125" s="8"/>
      <c r="AJ125" s="8"/>
      <c r="AK125" s="12">
        <v>60</v>
      </c>
    </row>
    <row r="126" spans="1:42" x14ac:dyDescent="0.2">
      <c r="A126" s="3" t="s">
        <v>96</v>
      </c>
      <c r="B126" s="3" t="s">
        <v>70</v>
      </c>
      <c r="C126" s="3" t="s">
        <v>7</v>
      </c>
      <c r="D126" s="3" t="s">
        <v>144</v>
      </c>
      <c r="E126" s="38" t="s">
        <v>34</v>
      </c>
      <c r="F126" s="3" t="s">
        <v>8</v>
      </c>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v>0.157</v>
      </c>
      <c r="AH126" s="8">
        <v>2E-3</v>
      </c>
      <c r="AI126" s="8">
        <v>0.186</v>
      </c>
      <c r="AJ126" s="8">
        <v>0.05</v>
      </c>
      <c r="AK126" s="12">
        <v>61</v>
      </c>
      <c r="AM126" s="9">
        <f>+AP126/$AP$3</f>
        <v>3.1797060373843264E-6</v>
      </c>
      <c r="AN126" s="10">
        <f>+AN124+AM126</f>
        <v>0.99999109682309539</v>
      </c>
      <c r="AP126" s="5">
        <f>SUM(G126:AJ126)</f>
        <v>0.39499999999999996</v>
      </c>
    </row>
    <row r="127" spans="1:42" x14ac:dyDescent="0.2">
      <c r="A127" s="3" t="s">
        <v>96</v>
      </c>
      <c r="B127" s="3" t="s">
        <v>70</v>
      </c>
      <c r="C127" s="3" t="s">
        <v>7</v>
      </c>
      <c r="D127" s="3" t="s">
        <v>144</v>
      </c>
      <c r="E127" s="38" t="s">
        <v>34</v>
      </c>
      <c r="F127" s="3" t="s">
        <v>9</v>
      </c>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v>-1</v>
      </c>
      <c r="AH127" s="8">
        <v>-1</v>
      </c>
      <c r="AI127" s="8">
        <v>-1</v>
      </c>
      <c r="AJ127" s="8">
        <v>-1</v>
      </c>
      <c r="AK127" s="12">
        <v>61</v>
      </c>
    </row>
    <row r="128" spans="1:42" x14ac:dyDescent="0.2">
      <c r="A128" s="3" t="s">
        <v>96</v>
      </c>
      <c r="B128" s="3" t="s">
        <v>70</v>
      </c>
      <c r="C128" s="3" t="s">
        <v>7</v>
      </c>
      <c r="D128" s="3" t="s">
        <v>137</v>
      </c>
      <c r="E128" s="38" t="s">
        <v>33</v>
      </c>
      <c r="F128" s="3" t="s">
        <v>8</v>
      </c>
      <c r="G128" s="8"/>
      <c r="H128" s="8"/>
      <c r="I128" s="8"/>
      <c r="J128" s="8"/>
      <c r="K128" s="8"/>
      <c r="L128" s="8"/>
      <c r="M128" s="8"/>
      <c r="N128" s="8"/>
      <c r="O128" s="8"/>
      <c r="P128" s="8"/>
      <c r="Q128" s="8"/>
      <c r="R128" s="8"/>
      <c r="S128" s="8"/>
      <c r="T128" s="8"/>
      <c r="U128" s="8"/>
      <c r="V128" s="8"/>
      <c r="W128" s="8"/>
      <c r="X128" s="8"/>
      <c r="Y128" s="8"/>
      <c r="Z128" s="8"/>
      <c r="AA128" s="8"/>
      <c r="AB128" s="8">
        <v>6.8000000000000005E-2</v>
      </c>
      <c r="AC128" s="8">
        <v>2.1999999999999999E-2</v>
      </c>
      <c r="AD128" s="8"/>
      <c r="AE128" s="8"/>
      <c r="AF128" s="8"/>
      <c r="AG128" s="8">
        <v>0.21</v>
      </c>
      <c r="AH128" s="8">
        <v>0.02</v>
      </c>
      <c r="AI128" s="8"/>
      <c r="AJ128" s="8">
        <v>2.1999999999999999E-2</v>
      </c>
      <c r="AK128" s="12">
        <v>62</v>
      </c>
      <c r="AM128" s="9">
        <f>+AP128/$AP$3</f>
        <v>2.7530619361656703E-6</v>
      </c>
      <c r="AN128" s="10">
        <f>+AN126+AM128</f>
        <v>0.99999384988503159</v>
      </c>
      <c r="AP128" s="5">
        <f>SUM(G128:AJ128)</f>
        <v>0.34200000000000003</v>
      </c>
    </row>
    <row r="129" spans="1:42" x14ac:dyDescent="0.2">
      <c r="A129" s="3" t="s">
        <v>96</v>
      </c>
      <c r="B129" s="3" t="s">
        <v>70</v>
      </c>
      <c r="C129" s="3" t="s">
        <v>7</v>
      </c>
      <c r="D129" s="3" t="s">
        <v>137</v>
      </c>
      <c r="E129" s="38" t="s">
        <v>33</v>
      </c>
      <c r="F129" s="3" t="s">
        <v>9</v>
      </c>
      <c r="G129" s="8"/>
      <c r="H129" s="8"/>
      <c r="I129" s="8"/>
      <c r="J129" s="8"/>
      <c r="K129" s="8"/>
      <c r="L129" s="8"/>
      <c r="M129" s="8"/>
      <c r="N129" s="8"/>
      <c r="O129" s="8"/>
      <c r="P129" s="8"/>
      <c r="Q129" s="8"/>
      <c r="R129" s="8"/>
      <c r="S129" s="8"/>
      <c r="T129" s="8"/>
      <c r="U129" s="8"/>
      <c r="V129" s="8"/>
      <c r="W129" s="8"/>
      <c r="X129" s="8"/>
      <c r="Y129" s="8"/>
      <c r="Z129" s="8"/>
      <c r="AA129" s="8"/>
      <c r="AB129" s="8">
        <v>-1</v>
      </c>
      <c r="AC129" s="8">
        <v>-1</v>
      </c>
      <c r="AD129" s="8"/>
      <c r="AE129" s="8"/>
      <c r="AF129" s="8"/>
      <c r="AG129" s="8">
        <v>-1</v>
      </c>
      <c r="AH129" s="8">
        <v>-1</v>
      </c>
      <c r="AI129" s="8"/>
      <c r="AJ129" s="8" t="s">
        <v>13</v>
      </c>
      <c r="AK129" s="12">
        <v>62</v>
      </c>
    </row>
    <row r="130" spans="1:42" x14ac:dyDescent="0.2">
      <c r="A130" s="3" t="s">
        <v>96</v>
      </c>
      <c r="B130" s="3" t="s">
        <v>70</v>
      </c>
      <c r="C130" s="3" t="s">
        <v>7</v>
      </c>
      <c r="D130" s="3" t="s">
        <v>147</v>
      </c>
      <c r="E130" s="38" t="s">
        <v>34</v>
      </c>
      <c r="F130" s="3" t="s">
        <v>8</v>
      </c>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v>1.7999999999999999E-2</v>
      </c>
      <c r="AG130" s="8">
        <v>0.02</v>
      </c>
      <c r="AH130" s="8">
        <v>1.7999999999999999E-2</v>
      </c>
      <c r="AI130" s="8">
        <v>5.8000000000000003E-2</v>
      </c>
      <c r="AJ130" s="8">
        <v>7.3999999999999996E-2</v>
      </c>
      <c r="AK130" s="12">
        <v>63</v>
      </c>
      <c r="AM130" s="9">
        <f>+AP130/$AP$3</f>
        <v>1.5133790760208947E-6</v>
      </c>
      <c r="AN130" s="10">
        <f>+AN128+AM130</f>
        <v>0.99999536326410765</v>
      </c>
      <c r="AP130" s="5">
        <f>SUM(G130:AJ130)</f>
        <v>0.188</v>
      </c>
    </row>
    <row r="131" spans="1:42" x14ac:dyDescent="0.2">
      <c r="A131" s="3" t="s">
        <v>96</v>
      </c>
      <c r="B131" s="3" t="s">
        <v>70</v>
      </c>
      <c r="C131" s="3" t="s">
        <v>7</v>
      </c>
      <c r="D131" s="3" t="s">
        <v>147</v>
      </c>
      <c r="E131" s="38" t="s">
        <v>34</v>
      </c>
      <c r="F131" s="3" t="s">
        <v>9</v>
      </c>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t="s">
        <v>13</v>
      </c>
      <c r="AG131" s="8" t="s">
        <v>13</v>
      </c>
      <c r="AH131" s="8" t="s">
        <v>13</v>
      </c>
      <c r="AI131" s="8" t="s">
        <v>13</v>
      </c>
      <c r="AJ131" s="8" t="s">
        <v>13</v>
      </c>
      <c r="AK131" s="12">
        <v>63</v>
      </c>
    </row>
    <row r="132" spans="1:42" x14ac:dyDescent="0.2">
      <c r="A132" s="3" t="s">
        <v>96</v>
      </c>
      <c r="B132" s="3" t="s">
        <v>70</v>
      </c>
      <c r="C132" s="3" t="s">
        <v>7</v>
      </c>
      <c r="D132" s="3" t="s">
        <v>137</v>
      </c>
      <c r="E132" s="38" t="s">
        <v>34</v>
      </c>
      <c r="F132" s="3" t="s">
        <v>8</v>
      </c>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v>2.5999999999999999E-2</v>
      </c>
      <c r="AI132" s="8"/>
      <c r="AJ132" s="8">
        <v>0.14799999999999999</v>
      </c>
      <c r="AK132" s="12">
        <v>64</v>
      </c>
      <c r="AM132" s="9">
        <f>+AP132/$AP$3</f>
        <v>1.4006806341895514E-6</v>
      </c>
      <c r="AN132" s="10">
        <f>+AN130+AM132</f>
        <v>0.9999967639447418</v>
      </c>
      <c r="AP132" s="5">
        <f>SUM(G132:AJ132)</f>
        <v>0.17399999999999999</v>
      </c>
    </row>
    <row r="133" spans="1:42" x14ac:dyDescent="0.2">
      <c r="A133" s="3" t="s">
        <v>96</v>
      </c>
      <c r="B133" s="3" t="s">
        <v>70</v>
      </c>
      <c r="C133" s="3" t="s">
        <v>7</v>
      </c>
      <c r="D133" s="3" t="s">
        <v>137</v>
      </c>
      <c r="E133" s="38" t="s">
        <v>34</v>
      </c>
      <c r="F133" s="3" t="s">
        <v>9</v>
      </c>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v>-1</v>
      </c>
      <c r="AI133" s="8"/>
      <c r="AJ133" s="8" t="s">
        <v>13</v>
      </c>
      <c r="AK133" s="12">
        <v>64</v>
      </c>
    </row>
    <row r="134" spans="1:42" x14ac:dyDescent="0.2">
      <c r="A134" s="3" t="s">
        <v>96</v>
      </c>
      <c r="B134" s="3" t="s">
        <v>70</v>
      </c>
      <c r="C134" s="3" t="s">
        <v>7</v>
      </c>
      <c r="D134" s="3" t="s">
        <v>144</v>
      </c>
      <c r="E134" s="38" t="s">
        <v>27</v>
      </c>
      <c r="F134" s="3" t="s">
        <v>8</v>
      </c>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v>0.106</v>
      </c>
      <c r="AH134" s="8">
        <v>0.02</v>
      </c>
      <c r="AI134" s="8"/>
      <c r="AJ134" s="8"/>
      <c r="AK134" s="12">
        <v>65</v>
      </c>
      <c r="AM134" s="9">
        <f>+AP134/$AP$3</f>
        <v>1.0142859764820889E-6</v>
      </c>
      <c r="AN134" s="10">
        <f>+AN132+AM134</f>
        <v>0.99999777823071823</v>
      </c>
      <c r="AP134" s="5">
        <f>SUM(G134:AJ134)</f>
        <v>0.126</v>
      </c>
    </row>
    <row r="135" spans="1:42" x14ac:dyDescent="0.2">
      <c r="A135" s="3" t="s">
        <v>96</v>
      </c>
      <c r="B135" s="3" t="s">
        <v>70</v>
      </c>
      <c r="C135" s="3" t="s">
        <v>7</v>
      </c>
      <c r="D135" s="3" t="s">
        <v>144</v>
      </c>
      <c r="E135" s="38" t="s">
        <v>27</v>
      </c>
      <c r="F135" s="3" t="s">
        <v>9</v>
      </c>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v>-1</v>
      </c>
      <c r="AH135" s="8">
        <v>-1</v>
      </c>
      <c r="AI135" s="8"/>
      <c r="AJ135" s="8"/>
      <c r="AK135" s="12">
        <v>65</v>
      </c>
    </row>
    <row r="136" spans="1:42" x14ac:dyDescent="0.2">
      <c r="A136" s="3" t="s">
        <v>96</v>
      </c>
      <c r="B136" s="3" t="s">
        <v>70</v>
      </c>
      <c r="C136" s="3" t="s">
        <v>7</v>
      </c>
      <c r="D136" s="3" t="s">
        <v>137</v>
      </c>
      <c r="E136" s="38" t="s">
        <v>22</v>
      </c>
      <c r="F136" s="3" t="s">
        <v>8</v>
      </c>
      <c r="G136" s="8"/>
      <c r="H136" s="8"/>
      <c r="I136" s="8"/>
      <c r="J136" s="8"/>
      <c r="K136" s="8"/>
      <c r="L136" s="8"/>
      <c r="M136" s="8"/>
      <c r="N136" s="8"/>
      <c r="O136" s="8"/>
      <c r="P136" s="8"/>
      <c r="Q136" s="8"/>
      <c r="R136" s="8"/>
      <c r="S136" s="8"/>
      <c r="T136" s="8"/>
      <c r="U136" s="8"/>
      <c r="V136" s="8"/>
      <c r="W136" s="8"/>
      <c r="X136" s="8">
        <v>9.7000000000000003E-2</v>
      </c>
      <c r="Y136" s="8"/>
      <c r="Z136" s="8"/>
      <c r="AA136" s="8"/>
      <c r="AB136" s="8"/>
      <c r="AC136" s="8"/>
      <c r="AD136" s="8"/>
      <c r="AE136" s="8"/>
      <c r="AF136" s="8"/>
      <c r="AG136" s="8"/>
      <c r="AH136" s="8"/>
      <c r="AI136" s="8">
        <v>4.0000000000000001E-3</v>
      </c>
      <c r="AJ136" s="8"/>
      <c r="AK136" s="12">
        <v>66</v>
      </c>
      <c r="AM136" s="9">
        <f>+AP136/$AP$3</f>
        <v>8.1303875892611901E-7</v>
      </c>
      <c r="AN136" s="10">
        <f>+AN134+AM136</f>
        <v>0.9999985912694771</v>
      </c>
      <c r="AP136" s="5">
        <f>SUM(G136:AJ136)</f>
        <v>0.10100000000000001</v>
      </c>
    </row>
    <row r="137" spans="1:42" x14ac:dyDescent="0.2">
      <c r="A137" s="3" t="s">
        <v>96</v>
      </c>
      <c r="B137" s="3" t="s">
        <v>70</v>
      </c>
      <c r="C137" s="3" t="s">
        <v>7</v>
      </c>
      <c r="D137" s="3" t="s">
        <v>137</v>
      </c>
      <c r="E137" s="38" t="s">
        <v>22</v>
      </c>
      <c r="F137" s="3" t="s">
        <v>9</v>
      </c>
      <c r="G137" s="8"/>
      <c r="H137" s="8"/>
      <c r="I137" s="8"/>
      <c r="J137" s="8"/>
      <c r="K137" s="8"/>
      <c r="L137" s="8"/>
      <c r="M137" s="8"/>
      <c r="N137" s="8"/>
      <c r="O137" s="8"/>
      <c r="P137" s="8"/>
      <c r="Q137" s="8"/>
      <c r="R137" s="8"/>
      <c r="S137" s="8"/>
      <c r="T137" s="8"/>
      <c r="U137" s="8"/>
      <c r="V137" s="8"/>
      <c r="W137" s="8"/>
      <c r="X137" s="8">
        <v>-1</v>
      </c>
      <c r="Y137" s="8"/>
      <c r="Z137" s="8"/>
      <c r="AA137" s="8"/>
      <c r="AB137" s="8"/>
      <c r="AC137" s="8"/>
      <c r="AD137" s="8"/>
      <c r="AE137" s="8"/>
      <c r="AF137" s="8"/>
      <c r="AG137" s="8"/>
      <c r="AH137" s="8"/>
      <c r="AI137" s="8">
        <v>-1</v>
      </c>
      <c r="AJ137" s="8"/>
      <c r="AK137" s="12">
        <v>66</v>
      </c>
    </row>
    <row r="138" spans="1:42" x14ac:dyDescent="0.2">
      <c r="A138" s="3" t="s">
        <v>96</v>
      </c>
      <c r="B138" s="3" t="s">
        <v>70</v>
      </c>
      <c r="C138" s="3" t="s">
        <v>7</v>
      </c>
      <c r="D138" s="3" t="s">
        <v>137</v>
      </c>
      <c r="E138" s="38" t="s">
        <v>21</v>
      </c>
      <c r="F138" s="3" t="s">
        <v>8</v>
      </c>
      <c r="G138" s="8"/>
      <c r="H138" s="8"/>
      <c r="I138" s="8"/>
      <c r="J138" s="8"/>
      <c r="K138" s="8"/>
      <c r="L138" s="8"/>
      <c r="M138" s="8"/>
      <c r="N138" s="8"/>
      <c r="O138" s="8"/>
      <c r="P138" s="8"/>
      <c r="Q138" s="8"/>
      <c r="R138" s="8"/>
      <c r="S138" s="8"/>
      <c r="T138" s="8"/>
      <c r="U138" s="8"/>
      <c r="V138" s="8"/>
      <c r="W138" s="8"/>
      <c r="X138" s="8">
        <v>3.5999999999999997E-2</v>
      </c>
      <c r="Y138" s="8"/>
      <c r="Z138" s="8"/>
      <c r="AA138" s="8"/>
      <c r="AB138" s="8"/>
      <c r="AC138" s="8">
        <v>4.0000000000000001E-3</v>
      </c>
      <c r="AD138" s="8"/>
      <c r="AE138" s="8"/>
      <c r="AF138" s="8"/>
      <c r="AG138" s="8">
        <v>1.2E-2</v>
      </c>
      <c r="AH138" s="8"/>
      <c r="AI138" s="8">
        <v>3.7999999999999999E-2</v>
      </c>
      <c r="AJ138" s="8">
        <v>7.0000000000000001E-3</v>
      </c>
      <c r="AK138" s="12">
        <v>67</v>
      </c>
      <c r="AM138" s="9">
        <f>+AP138/$AP$3</f>
        <v>7.8083920411716374E-7</v>
      </c>
      <c r="AN138" s="10">
        <f>+AN136+AM138</f>
        <v>0.99999937210868117</v>
      </c>
      <c r="AP138" s="5">
        <f>SUM(G138:AJ138)</f>
        <v>9.7000000000000003E-2</v>
      </c>
    </row>
    <row r="139" spans="1:42" x14ac:dyDescent="0.2">
      <c r="A139" s="3" t="s">
        <v>96</v>
      </c>
      <c r="B139" s="3" t="s">
        <v>70</v>
      </c>
      <c r="C139" s="3" t="s">
        <v>7</v>
      </c>
      <c r="D139" s="3" t="s">
        <v>137</v>
      </c>
      <c r="E139" s="38" t="s">
        <v>21</v>
      </c>
      <c r="F139" s="3" t="s">
        <v>9</v>
      </c>
      <c r="G139" s="8"/>
      <c r="H139" s="8"/>
      <c r="I139" s="8"/>
      <c r="J139" s="8"/>
      <c r="K139" s="8"/>
      <c r="L139" s="8"/>
      <c r="M139" s="8"/>
      <c r="N139" s="8"/>
      <c r="O139" s="8"/>
      <c r="P139" s="8"/>
      <c r="Q139" s="8"/>
      <c r="R139" s="8"/>
      <c r="S139" s="8"/>
      <c r="T139" s="8"/>
      <c r="U139" s="8"/>
      <c r="V139" s="8"/>
      <c r="W139" s="8"/>
      <c r="X139" s="8">
        <v>-1</v>
      </c>
      <c r="Y139" s="8"/>
      <c r="Z139" s="8"/>
      <c r="AA139" s="8"/>
      <c r="AB139" s="8"/>
      <c r="AC139" s="8">
        <v>-1</v>
      </c>
      <c r="AD139" s="8"/>
      <c r="AE139" s="8"/>
      <c r="AF139" s="8"/>
      <c r="AG139" s="8">
        <v>-1</v>
      </c>
      <c r="AH139" s="8"/>
      <c r="AI139" s="8">
        <v>-1</v>
      </c>
      <c r="AJ139" s="8" t="s">
        <v>13</v>
      </c>
      <c r="AK139" s="12">
        <v>67</v>
      </c>
    </row>
    <row r="140" spans="1:42" x14ac:dyDescent="0.2">
      <c r="A140" s="3" t="s">
        <v>96</v>
      </c>
      <c r="B140" s="3" t="s">
        <v>70</v>
      </c>
      <c r="C140" s="3" t="s">
        <v>7</v>
      </c>
      <c r="D140" s="3" t="s">
        <v>147</v>
      </c>
      <c r="E140" s="38" t="s">
        <v>21</v>
      </c>
      <c r="F140" s="3" t="s">
        <v>8</v>
      </c>
      <c r="G140" s="8"/>
      <c r="H140" s="8"/>
      <c r="I140" s="8"/>
      <c r="J140" s="8"/>
      <c r="K140" s="8"/>
      <c r="L140" s="8"/>
      <c r="M140" s="8"/>
      <c r="N140" s="8"/>
      <c r="O140" s="8"/>
      <c r="P140" s="8"/>
      <c r="Q140" s="8"/>
      <c r="R140" s="8"/>
      <c r="S140" s="8"/>
      <c r="T140" s="8"/>
      <c r="U140" s="8"/>
      <c r="V140" s="8"/>
      <c r="W140" s="8"/>
      <c r="X140" s="8"/>
      <c r="Y140" s="8"/>
      <c r="Z140" s="8"/>
      <c r="AA140" s="8"/>
      <c r="AB140" s="8"/>
      <c r="AC140" s="8">
        <v>1.2999999999999999E-2</v>
      </c>
      <c r="AD140" s="8">
        <v>2.1000000000000001E-2</v>
      </c>
      <c r="AE140" s="8">
        <v>8.0000000000000002E-3</v>
      </c>
      <c r="AF140" s="8">
        <v>7.0000000000000001E-3</v>
      </c>
      <c r="AG140" s="8"/>
      <c r="AH140" s="8"/>
      <c r="AI140" s="8"/>
      <c r="AJ140" s="8"/>
      <c r="AK140" s="12">
        <v>68</v>
      </c>
      <c r="AM140" s="9">
        <f>+AP140/$AP$3</f>
        <v>3.9444454640970126E-7</v>
      </c>
      <c r="AN140" s="10">
        <f>+AN138+AM140</f>
        <v>0.99999976655322753</v>
      </c>
      <c r="AP140" s="5">
        <f>SUM(G140:AJ140)</f>
        <v>4.9000000000000002E-2</v>
      </c>
    </row>
    <row r="141" spans="1:42" x14ac:dyDescent="0.2">
      <c r="A141" s="3" t="s">
        <v>96</v>
      </c>
      <c r="B141" s="3" t="s">
        <v>70</v>
      </c>
      <c r="C141" s="3" t="s">
        <v>7</v>
      </c>
      <c r="D141" s="3" t="s">
        <v>147</v>
      </c>
      <c r="E141" s="38" t="s">
        <v>21</v>
      </c>
      <c r="F141" s="3" t="s">
        <v>9</v>
      </c>
      <c r="G141" s="8"/>
      <c r="H141" s="8"/>
      <c r="I141" s="8"/>
      <c r="J141" s="8"/>
      <c r="K141" s="8"/>
      <c r="L141" s="8"/>
      <c r="M141" s="8"/>
      <c r="N141" s="8"/>
      <c r="O141" s="8"/>
      <c r="P141" s="8"/>
      <c r="Q141" s="8"/>
      <c r="R141" s="8"/>
      <c r="S141" s="8"/>
      <c r="T141" s="8"/>
      <c r="U141" s="8"/>
      <c r="V141" s="8"/>
      <c r="W141" s="8"/>
      <c r="X141" s="8"/>
      <c r="Y141" s="8"/>
      <c r="Z141" s="8"/>
      <c r="AA141" s="8"/>
      <c r="AB141" s="8"/>
      <c r="AC141" s="8" t="s">
        <v>13</v>
      </c>
      <c r="AD141" s="8" t="s">
        <v>13</v>
      </c>
      <c r="AE141" s="8">
        <v>-1</v>
      </c>
      <c r="AF141" s="8" t="s">
        <v>13</v>
      </c>
      <c r="AG141" s="8"/>
      <c r="AH141" s="8"/>
      <c r="AI141" s="8"/>
      <c r="AJ141" s="8"/>
      <c r="AK141" s="12">
        <v>68</v>
      </c>
    </row>
    <row r="142" spans="1:42" x14ac:dyDescent="0.2">
      <c r="A142" s="3" t="s">
        <v>96</v>
      </c>
      <c r="B142" s="3" t="s">
        <v>70</v>
      </c>
      <c r="C142" s="3" t="s">
        <v>7</v>
      </c>
      <c r="D142" s="3" t="s">
        <v>147</v>
      </c>
      <c r="E142" s="38" t="s">
        <v>82</v>
      </c>
      <c r="F142" s="3" t="s">
        <v>8</v>
      </c>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v>2.5999999999999999E-2</v>
      </c>
      <c r="AG142" s="8"/>
      <c r="AH142" s="8"/>
      <c r="AI142" s="8"/>
      <c r="AJ142" s="8">
        <v>3.0000000000000001E-3</v>
      </c>
      <c r="AK142" s="12">
        <v>69</v>
      </c>
      <c r="AM142" s="9">
        <f>+AP142/$AP$3</f>
        <v>2.3344677236492523E-7</v>
      </c>
      <c r="AN142" s="10">
        <f>+AN140+AM142</f>
        <v>0.99999999999999989</v>
      </c>
      <c r="AP142" s="5">
        <f>SUM(G142:AJ142)</f>
        <v>2.8999999999999998E-2</v>
      </c>
    </row>
    <row r="143" spans="1:42" x14ac:dyDescent="0.2">
      <c r="A143" s="3" t="s">
        <v>96</v>
      </c>
      <c r="B143" s="3" t="s">
        <v>70</v>
      </c>
      <c r="C143" s="3" t="s">
        <v>7</v>
      </c>
      <c r="D143" s="3" t="s">
        <v>147</v>
      </c>
      <c r="E143" s="38" t="s">
        <v>82</v>
      </c>
      <c r="F143" s="3" t="s">
        <v>9</v>
      </c>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t="s">
        <v>13</v>
      </c>
      <c r="AG143" s="8"/>
      <c r="AH143" s="8"/>
      <c r="AI143" s="8"/>
      <c r="AJ143" s="8" t="s">
        <v>13</v>
      </c>
      <c r="AK143" s="12">
        <v>69</v>
      </c>
    </row>
    <row r="144" spans="1:42" x14ac:dyDescent="0.2">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c r="AI144" s="8"/>
      <c r="AJ144" s="8"/>
    </row>
  </sheetData>
  <mergeCells count="2">
    <mergeCell ref="E3:F3"/>
    <mergeCell ref="A1:L1"/>
  </mergeCells>
  <conditionalFormatting sqref="E6:E998">
    <cfRule type="cellIs" dxfId="79" priority="9" operator="equal">
      <formula>"UN"</formula>
    </cfRule>
  </conditionalFormatting>
  <conditionalFormatting sqref="G6:AJ144">
    <cfRule type="cellIs" dxfId="78" priority="79" operator="equal">
      <formula>-1</formula>
    </cfRule>
    <cfRule type="cellIs" dxfId="77" priority="80" operator="equal">
      <formula>"a"</formula>
    </cfRule>
    <cfRule type="cellIs" dxfId="76" priority="81" operator="equal">
      <formula>"b"</formula>
    </cfRule>
    <cfRule type="cellIs" dxfId="75" priority="82" operator="equal">
      <formula>"c"</formula>
    </cfRule>
    <cfRule type="cellIs" dxfId="74" priority="83" operator="equal">
      <formula>"bc"</formula>
    </cfRule>
    <cfRule type="cellIs" dxfId="73" priority="84" operator="equal">
      <formula>"ab"</formula>
    </cfRule>
    <cfRule type="cellIs" dxfId="72" priority="85" operator="equal">
      <formula>"ac"</formula>
    </cfRule>
    <cfRule type="cellIs" dxfId="71" priority="86" operator="equal">
      <formula>"abc"</formula>
    </cfRule>
  </conditionalFormatting>
  <conditionalFormatting sqref="AK6:AK91">
    <cfRule type="cellIs" dxfId="70" priority="48" operator="equal">
      <formula>-1</formula>
    </cfRule>
    <cfRule type="cellIs" dxfId="69" priority="49" operator="equal">
      <formula>"a"</formula>
    </cfRule>
    <cfRule type="cellIs" dxfId="68" priority="50" operator="equal">
      <formula>"b"</formula>
    </cfRule>
    <cfRule type="cellIs" dxfId="67" priority="51" operator="equal">
      <formula>"c"</formula>
    </cfRule>
    <cfRule type="cellIs" dxfId="66" priority="52" operator="equal">
      <formula>"bc"</formula>
    </cfRule>
    <cfRule type="cellIs" dxfId="65" priority="53" operator="equal">
      <formula>"ab"</formula>
    </cfRule>
    <cfRule type="cellIs" dxfId="64" priority="54" operator="equal">
      <formula>"ac"</formula>
    </cfRule>
    <cfRule type="cellIs" dxfId="63" priority="55" operator="equal">
      <formula>"abc"</formula>
    </cfRule>
  </conditionalFormatting>
  <conditionalFormatting sqref="AM6:AM143">
    <cfRule type="colorScale" priority="1777">
      <colorScale>
        <cfvo type="min"/>
        <cfvo type="percentile" val="50"/>
        <cfvo type="max"/>
        <color rgb="FFF8696B"/>
        <color rgb="FFFFEB84"/>
        <color rgb="FF63BE7B"/>
      </colorScale>
    </cfRule>
  </conditionalFormatting>
  <conditionalFormatting sqref="AM9">
    <cfRule type="colorScale" priority="77">
      <colorScale>
        <cfvo type="min"/>
        <cfvo type="percentile" val="50"/>
        <cfvo type="max"/>
        <color rgb="FFF8696B"/>
        <color rgb="FFFFEB84"/>
        <color rgb="FF63BE7B"/>
      </colorScale>
    </cfRule>
  </conditionalFormatting>
  <conditionalFormatting sqref="AM13 AM11">
    <cfRule type="colorScale" priority="75">
      <colorScale>
        <cfvo type="min"/>
        <cfvo type="percentile" val="50"/>
        <cfvo type="max"/>
        <color rgb="FFF8696B"/>
        <color rgb="FFFFEB84"/>
        <color rgb="FF63BE7B"/>
      </colorScale>
    </cfRule>
  </conditionalFormatting>
  <conditionalFormatting sqref="AN6">
    <cfRule type="colorScale" priority="88">
      <colorScale>
        <cfvo type="min"/>
        <cfvo type="percentile" val="50"/>
        <cfvo type="num" val="0.97499999999999998"/>
        <color rgb="FF63BE7B"/>
        <color rgb="FFFCFCFF"/>
        <color rgb="FFF8696B"/>
      </colorScale>
    </cfRule>
  </conditionalFormatting>
  <conditionalFormatting sqref="AN6:AN143">
    <cfRule type="colorScale" priority="1778">
      <colorScale>
        <cfvo type="min"/>
        <cfvo type="percentile" val="50"/>
        <cfvo type="num" val="0.97499999999999998"/>
        <color rgb="FF63BE7B"/>
        <color rgb="FFFCFCFF"/>
        <color rgb="FFF8696B"/>
      </colorScale>
    </cfRule>
  </conditionalFormatting>
  <conditionalFormatting sqref="AN9 AN7 AN11 AN13">
    <cfRule type="colorScale" priority="78">
      <colorScale>
        <cfvo type="min"/>
        <cfvo type="percentile" val="50"/>
        <cfvo type="num" val="0.97499999999999998"/>
        <color rgb="FF63BE7B"/>
        <color rgb="FFFCFCFF"/>
        <color rgb="FFF8696B"/>
      </colorScale>
    </cfRule>
  </conditionalFormatting>
  <conditionalFormatting sqref="AN9">
    <cfRule type="colorScale" priority="76">
      <colorScale>
        <cfvo type="min"/>
        <cfvo type="percentile" val="50"/>
        <cfvo type="num" val="0.97499999999999998"/>
        <color rgb="FF63BE7B"/>
        <color rgb="FFFCFCFF"/>
        <color rgb="FFF8696B"/>
      </colorScale>
    </cfRule>
  </conditionalFormatting>
  <conditionalFormatting sqref="AN13 AN11">
    <cfRule type="colorScale" priority="74">
      <colorScale>
        <cfvo type="min"/>
        <cfvo type="percentile" val="50"/>
        <cfvo type="num" val="0.97499999999999998"/>
        <color rgb="FF63BE7B"/>
        <color rgb="FFFCFCFF"/>
        <color rgb="FFF8696B"/>
      </colorScale>
    </cfRule>
  </conditionalFormatting>
  <conditionalFormatting sqref="AP2">
    <cfRule type="cellIs" dxfId="62" priority="65" operator="equal">
      <formula>"Check functions"</formula>
    </cfRule>
  </conditionalFormatting>
  <pageMargins left="0.7" right="0.7" top="0.75" bottom="0.75" header="0.3" footer="0.3"/>
  <pageSetup paperSize="9" scale="3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P65"/>
  <sheetViews>
    <sheetView showGridLines="0" view="pageBreakPreview" zoomScaleNormal="100" zoomScaleSheetLayoutView="100" workbookViewId="0">
      <selection activeCell="Y14" sqref="Y14"/>
    </sheetView>
  </sheetViews>
  <sheetFormatPr defaultColWidth="9.140625" defaultRowHeight="11.25" x14ac:dyDescent="0.2"/>
  <cols>
    <col min="1" max="1" width="6.7109375" style="3" bestFit="1" customWidth="1"/>
    <col min="2" max="2" width="5.28515625" style="3" bestFit="1" customWidth="1"/>
    <col min="3" max="3" width="5.7109375" style="3" bestFit="1" customWidth="1"/>
    <col min="4" max="4" width="19.85546875" style="3" bestFit="1" customWidth="1"/>
    <col min="5" max="5" width="7" style="38" bestFit="1" customWidth="1"/>
    <col min="6" max="6" width="4.7109375" style="3" bestFit="1" customWidth="1"/>
    <col min="7" max="36" width="5.7109375" style="3" customWidth="1"/>
    <col min="37" max="37" width="4.85546875" style="12" bestFit="1" customWidth="1"/>
    <col min="38" max="38" width="1.7109375" style="3" customWidth="1"/>
    <col min="39" max="39" width="4" style="4" bestFit="1" customWidth="1"/>
    <col min="40" max="40" width="5.28515625" style="4" bestFit="1" customWidth="1"/>
    <col min="41" max="41" width="3" style="3" customWidth="1"/>
    <col min="42" max="42" width="8.140625" style="3" bestFit="1" customWidth="1"/>
    <col min="43" max="16384" width="9.140625" style="3"/>
  </cols>
  <sheetData>
    <row r="1" spans="1:42" x14ac:dyDescent="0.2">
      <c r="A1" s="54" t="str">
        <f>+'catSMT-app'!L20</f>
        <v>Table A5-o SCRS catalogue: MAW[AT] (Scomberomorus tritor)</v>
      </c>
      <c r="B1" s="54"/>
      <c r="C1" s="54"/>
      <c r="D1" s="54"/>
      <c r="E1" s="54"/>
      <c r="F1" s="54"/>
      <c r="G1" s="54"/>
      <c r="H1" s="54"/>
      <c r="I1" s="54"/>
      <c r="J1" s="54"/>
      <c r="K1" s="54"/>
      <c r="L1" s="54"/>
    </row>
    <row r="2" spans="1:42" x14ac:dyDescent="0.2">
      <c r="AP2" s="3" t="str">
        <f>IF((SUM(G3:AJ3)=AP3),"Ok","Check functions")</f>
        <v>Ok</v>
      </c>
    </row>
    <row r="3" spans="1:42" x14ac:dyDescent="0.2">
      <c r="E3" s="50" t="s">
        <v>36</v>
      </c>
      <c r="F3" s="51"/>
      <c r="G3" s="6">
        <f>SUMIF(G6:G65,"&gt;0")</f>
        <v>1722.7200000000003</v>
      </c>
      <c r="H3" s="6">
        <f t="shared" ref="H3:AJ3" si="0">SUMIF(H6:H65,"&gt;0")</f>
        <v>1278.44</v>
      </c>
      <c r="I3" s="6">
        <f t="shared" si="0"/>
        <v>1952.99</v>
      </c>
      <c r="J3" s="6">
        <f t="shared" si="0"/>
        <v>2909.58</v>
      </c>
      <c r="K3" s="6">
        <f t="shared" si="0"/>
        <v>1475</v>
      </c>
      <c r="L3" s="6">
        <f t="shared" si="0"/>
        <v>1495.95</v>
      </c>
      <c r="M3" s="6">
        <f t="shared" si="0"/>
        <v>970.56</v>
      </c>
      <c r="N3" s="6">
        <f t="shared" si="0"/>
        <v>1320.61</v>
      </c>
      <c r="O3" s="6">
        <f t="shared" si="0"/>
        <v>881.25</v>
      </c>
      <c r="P3" s="6">
        <f t="shared" si="0"/>
        <v>1392.7</v>
      </c>
      <c r="Q3" s="6">
        <f t="shared" si="0"/>
        <v>646.22</v>
      </c>
      <c r="R3" s="6">
        <f t="shared" si="0"/>
        <v>352.11599999999999</v>
      </c>
      <c r="S3" s="6">
        <f t="shared" si="0"/>
        <v>479.92</v>
      </c>
      <c r="T3" s="6">
        <f t="shared" si="0"/>
        <v>570.85099999999989</v>
      </c>
      <c r="U3" s="6">
        <f t="shared" si="0"/>
        <v>847.30200000000013</v>
      </c>
      <c r="V3" s="6">
        <f t="shared" si="0"/>
        <v>615.52800000000013</v>
      </c>
      <c r="W3" s="6">
        <f t="shared" si="0"/>
        <v>684.0150000000001</v>
      </c>
      <c r="X3" s="6">
        <f t="shared" si="0"/>
        <v>2384.1060000000002</v>
      </c>
      <c r="Y3" s="6">
        <f t="shared" si="0"/>
        <v>1333.4569999999999</v>
      </c>
      <c r="Z3" s="6">
        <f t="shared" si="0"/>
        <v>1128.0790000000002</v>
      </c>
      <c r="AA3" s="6">
        <f t="shared" si="0"/>
        <v>3016.0690000000004</v>
      </c>
      <c r="AB3" s="6">
        <f t="shared" si="0"/>
        <v>1459.5680000000002</v>
      </c>
      <c r="AC3" s="6">
        <f t="shared" si="0"/>
        <v>1242.498</v>
      </c>
      <c r="AD3" s="6">
        <f t="shared" si="0"/>
        <v>1489.0409999999999</v>
      </c>
      <c r="AE3" s="6">
        <f t="shared" si="0"/>
        <v>1285.5350000000001</v>
      </c>
      <c r="AF3" s="6">
        <f t="shared" si="0"/>
        <v>7066.2420000000011</v>
      </c>
      <c r="AG3" s="6">
        <f t="shared" si="0"/>
        <v>1810.1369999999997</v>
      </c>
      <c r="AH3" s="6">
        <f t="shared" si="0"/>
        <v>838.72700000000009</v>
      </c>
      <c r="AI3" s="6">
        <f t="shared" si="0"/>
        <v>2822.5500000000006</v>
      </c>
      <c r="AJ3" s="44">
        <f t="shared" si="0"/>
        <v>1710.328</v>
      </c>
      <c r="AP3" s="5">
        <f>SUM(AP6:AP65)</f>
        <v>47182.088999999993</v>
      </c>
    </row>
    <row r="4" spans="1:42" x14ac:dyDescent="0.2">
      <c r="A4" s="43" t="s">
        <v>168</v>
      </c>
      <c r="B4" s="43">
        <v>1.1361699999999999</v>
      </c>
    </row>
    <row r="5" spans="1:42" ht="12" x14ac:dyDescent="0.2">
      <c r="A5" s="40" t="s">
        <v>0</v>
      </c>
      <c r="B5" s="40" t="s">
        <v>1</v>
      </c>
      <c r="C5" s="41" t="s">
        <v>2</v>
      </c>
      <c r="D5" s="41" t="s">
        <v>3</v>
      </c>
      <c r="E5" s="41" t="s">
        <v>4</v>
      </c>
      <c r="F5" s="41" t="s">
        <v>5</v>
      </c>
      <c r="G5" s="42">
        <v>1993</v>
      </c>
      <c r="H5" s="42">
        <v>1994</v>
      </c>
      <c r="I5" s="42">
        <v>1995</v>
      </c>
      <c r="J5" s="42">
        <v>1996</v>
      </c>
      <c r="K5" s="42">
        <v>1997</v>
      </c>
      <c r="L5" s="42">
        <v>1998</v>
      </c>
      <c r="M5" s="42">
        <v>1999</v>
      </c>
      <c r="N5" s="42">
        <v>2000</v>
      </c>
      <c r="O5" s="42">
        <v>2001</v>
      </c>
      <c r="P5" s="42">
        <v>2002</v>
      </c>
      <c r="Q5" s="42">
        <v>2003</v>
      </c>
      <c r="R5" s="42">
        <v>2004</v>
      </c>
      <c r="S5" s="42">
        <v>2005</v>
      </c>
      <c r="T5" s="42">
        <v>2006</v>
      </c>
      <c r="U5" s="42">
        <v>2007</v>
      </c>
      <c r="V5" s="42">
        <v>2008</v>
      </c>
      <c r="W5" s="42">
        <v>2009</v>
      </c>
      <c r="X5" s="42">
        <v>2010</v>
      </c>
      <c r="Y5" s="42">
        <v>2011</v>
      </c>
      <c r="Z5" s="42">
        <v>2012</v>
      </c>
      <c r="AA5" s="42">
        <v>2013</v>
      </c>
      <c r="AB5" s="42">
        <v>2014</v>
      </c>
      <c r="AC5" s="42">
        <v>2015</v>
      </c>
      <c r="AD5" s="42">
        <v>2016</v>
      </c>
      <c r="AE5" s="42">
        <v>2017</v>
      </c>
      <c r="AF5" s="42">
        <v>2018</v>
      </c>
      <c r="AG5" s="42">
        <v>2019</v>
      </c>
      <c r="AH5" s="42">
        <v>2020</v>
      </c>
      <c r="AI5" s="42">
        <v>2021</v>
      </c>
      <c r="AJ5" s="42">
        <v>2022</v>
      </c>
      <c r="AK5" s="13" t="s">
        <v>6</v>
      </c>
      <c r="AM5" s="7" t="s">
        <v>39</v>
      </c>
      <c r="AN5" s="7" t="s">
        <v>40</v>
      </c>
      <c r="AP5" s="3" t="str">
        <f>_xlfn.CONCAT("Σ(", G5, "-", RIGHT(AJ5,2), ")")</f>
        <v>Σ(1993-22)</v>
      </c>
    </row>
    <row r="6" spans="1:42" x14ac:dyDescent="0.2">
      <c r="A6" s="3" t="s">
        <v>102</v>
      </c>
      <c r="B6" s="3" t="s">
        <v>52</v>
      </c>
      <c r="C6" s="3" t="s">
        <v>7</v>
      </c>
      <c r="D6" s="3" t="s">
        <v>53</v>
      </c>
      <c r="E6" s="38" t="s">
        <v>31</v>
      </c>
      <c r="F6" s="3" t="s">
        <v>8</v>
      </c>
      <c r="G6" s="5">
        <v>887.72</v>
      </c>
      <c r="H6" s="5">
        <v>867.76</v>
      </c>
      <c r="I6" s="5">
        <v>1476.6</v>
      </c>
      <c r="J6" s="5">
        <v>1239.8699999999999</v>
      </c>
      <c r="K6" s="5">
        <v>776.03</v>
      </c>
      <c r="L6" s="5">
        <v>429.05</v>
      </c>
      <c r="M6" s="5">
        <v>319.5</v>
      </c>
      <c r="N6" s="5">
        <v>717.52</v>
      </c>
      <c r="O6" s="5">
        <v>364.2</v>
      </c>
      <c r="P6" s="5">
        <v>542.78</v>
      </c>
      <c r="Q6" s="5">
        <v>447.12</v>
      </c>
      <c r="R6" s="5">
        <v>156.46</v>
      </c>
      <c r="S6" s="5">
        <v>252.68</v>
      </c>
      <c r="T6" s="5">
        <v>115.53</v>
      </c>
      <c r="U6" s="5">
        <v>285.68</v>
      </c>
      <c r="V6" s="5">
        <v>278.92</v>
      </c>
      <c r="W6" s="5">
        <v>109.52</v>
      </c>
      <c r="X6" s="5">
        <v>109.25</v>
      </c>
      <c r="Y6" s="5">
        <v>320.89</v>
      </c>
      <c r="Z6" s="5">
        <v>357.73</v>
      </c>
      <c r="AA6" s="5">
        <v>967.51</v>
      </c>
      <c r="AB6" s="5">
        <v>205.09</v>
      </c>
      <c r="AC6" s="5">
        <v>612.15599999999995</v>
      </c>
      <c r="AD6" s="5">
        <v>599.40499999999997</v>
      </c>
      <c r="AE6" s="5"/>
      <c r="AF6" s="5"/>
      <c r="AG6" s="5"/>
      <c r="AH6" s="5">
        <v>88.9</v>
      </c>
      <c r="AI6" s="5">
        <v>85.373000000000005</v>
      </c>
      <c r="AJ6" s="5">
        <v>36.375</v>
      </c>
      <c r="AK6" s="15">
        <v>1</v>
      </c>
      <c r="AM6" s="9">
        <f>+AP6/$AP$3</f>
        <v>0.26810213935207489</v>
      </c>
      <c r="AN6" s="10">
        <f>+AM6</f>
        <v>0.26810213935207489</v>
      </c>
      <c r="AP6" s="5">
        <f>SUM(G6:AJ6)</f>
        <v>12649.618999999999</v>
      </c>
    </row>
    <row r="7" spans="1:42" x14ac:dyDescent="0.2">
      <c r="A7" s="3" t="s">
        <v>102</v>
      </c>
      <c r="B7" s="3" t="s">
        <v>52</v>
      </c>
      <c r="C7" s="3" t="s">
        <v>7</v>
      </c>
      <c r="D7" s="3" t="s">
        <v>53</v>
      </c>
      <c r="E7" s="38" t="s">
        <v>31</v>
      </c>
      <c r="F7" s="3" t="s">
        <v>9</v>
      </c>
      <c r="G7" s="8" t="s">
        <v>13</v>
      </c>
      <c r="H7" s="8" t="s">
        <v>13</v>
      </c>
      <c r="I7" s="8" t="s">
        <v>13</v>
      </c>
      <c r="J7" s="8" t="s">
        <v>13</v>
      </c>
      <c r="K7" s="8" t="s">
        <v>13</v>
      </c>
      <c r="L7" s="8" t="s">
        <v>13</v>
      </c>
      <c r="M7" s="8" t="s">
        <v>13</v>
      </c>
      <c r="N7" s="8" t="s">
        <v>13</v>
      </c>
      <c r="O7" s="8" t="s">
        <v>13</v>
      </c>
      <c r="P7" s="8" t="s">
        <v>13</v>
      </c>
      <c r="Q7" s="8" t="s">
        <v>13</v>
      </c>
      <c r="R7" s="8" t="s">
        <v>13</v>
      </c>
      <c r="S7" s="8" t="s">
        <v>13</v>
      </c>
      <c r="T7" s="8" t="s">
        <v>13</v>
      </c>
      <c r="U7" s="8" t="s">
        <v>13</v>
      </c>
      <c r="V7" s="8" t="s">
        <v>13</v>
      </c>
      <c r="W7" s="8" t="s">
        <v>13</v>
      </c>
      <c r="X7" s="8" t="s">
        <v>13</v>
      </c>
      <c r="Y7" s="8" t="s">
        <v>13</v>
      </c>
      <c r="Z7" s="8" t="s">
        <v>13</v>
      </c>
      <c r="AA7" s="8">
        <v>-1</v>
      </c>
      <c r="AB7" s="8" t="s">
        <v>13</v>
      </c>
      <c r="AC7" s="8" t="s">
        <v>13</v>
      </c>
      <c r="AD7" s="8">
        <v>-1</v>
      </c>
      <c r="AE7" s="8"/>
      <c r="AF7" s="8"/>
      <c r="AG7" s="8"/>
      <c r="AH7" s="8">
        <v>-1</v>
      </c>
      <c r="AI7" s="8">
        <v>-1</v>
      </c>
      <c r="AJ7" s="8">
        <v>-1</v>
      </c>
      <c r="AK7" s="15">
        <v>1</v>
      </c>
    </row>
    <row r="8" spans="1:42" x14ac:dyDescent="0.2">
      <c r="A8" s="3" t="s">
        <v>102</v>
      </c>
      <c r="B8" s="3" t="s">
        <v>52</v>
      </c>
      <c r="C8" s="3" t="s">
        <v>7</v>
      </c>
      <c r="D8" s="3" t="s">
        <v>53</v>
      </c>
      <c r="E8" s="38" t="s">
        <v>27</v>
      </c>
      <c r="F8" s="3" t="s">
        <v>8</v>
      </c>
      <c r="G8" s="8">
        <v>76.83</v>
      </c>
      <c r="H8" s="8">
        <v>56.8</v>
      </c>
      <c r="I8" s="8">
        <v>114.2</v>
      </c>
      <c r="J8" s="8">
        <v>51.72</v>
      </c>
      <c r="K8" s="8">
        <v>27.09</v>
      </c>
      <c r="L8" s="8">
        <v>63.58</v>
      </c>
      <c r="M8" s="8">
        <v>134.35</v>
      </c>
      <c r="N8" s="8">
        <v>29.48</v>
      </c>
      <c r="O8" s="8">
        <v>34.47</v>
      </c>
      <c r="P8" s="8">
        <v>33.549999999999997</v>
      </c>
      <c r="Q8" s="8">
        <v>60.67</v>
      </c>
      <c r="R8" s="8">
        <v>95.83</v>
      </c>
      <c r="S8" s="8">
        <v>63.04</v>
      </c>
      <c r="T8" s="8">
        <v>59.08</v>
      </c>
      <c r="U8" s="8">
        <v>145.26</v>
      </c>
      <c r="V8" s="8">
        <v>49.94</v>
      </c>
      <c r="W8" s="8">
        <v>166.87</v>
      </c>
      <c r="X8" s="8">
        <v>220.59</v>
      </c>
      <c r="Y8" s="8">
        <v>423.73</v>
      </c>
      <c r="Z8" s="8">
        <v>251.99</v>
      </c>
      <c r="AA8" s="8">
        <v>444.21</v>
      </c>
      <c r="AB8" s="8">
        <v>663.23</v>
      </c>
      <c r="AC8" s="8">
        <v>37.234999999999999</v>
      </c>
      <c r="AD8" s="8">
        <v>200.185</v>
      </c>
      <c r="AE8" s="8">
        <v>869.71</v>
      </c>
      <c r="AF8" s="8">
        <v>960.81</v>
      </c>
      <c r="AG8" s="8">
        <v>960.81</v>
      </c>
      <c r="AH8" s="8">
        <v>0.24</v>
      </c>
      <c r="AI8" s="8">
        <v>5.7850000000000001</v>
      </c>
      <c r="AJ8" s="8">
        <v>31.452999999999999</v>
      </c>
      <c r="AK8" s="15">
        <v>2</v>
      </c>
      <c r="AM8" s="9">
        <f>+AP8/$AP$3</f>
        <v>0.13421911013732349</v>
      </c>
      <c r="AN8" s="10">
        <f>+AN6+AM8</f>
        <v>0.4023212494893984</v>
      </c>
      <c r="AP8" s="5">
        <f>SUM(G8:AJ8)</f>
        <v>6332.7379999999985</v>
      </c>
    </row>
    <row r="9" spans="1:42" x14ac:dyDescent="0.2">
      <c r="A9" s="3" t="s">
        <v>102</v>
      </c>
      <c r="B9" s="3" t="s">
        <v>52</v>
      </c>
      <c r="C9" s="3" t="s">
        <v>7</v>
      </c>
      <c r="D9" s="3" t="s">
        <v>53</v>
      </c>
      <c r="E9" s="38" t="s">
        <v>27</v>
      </c>
      <c r="F9" s="3" t="s">
        <v>9</v>
      </c>
      <c r="G9" s="8" t="s">
        <v>13</v>
      </c>
      <c r="H9" s="8" t="s">
        <v>13</v>
      </c>
      <c r="I9" s="8" t="s">
        <v>13</v>
      </c>
      <c r="J9" s="8" t="s">
        <v>13</v>
      </c>
      <c r="K9" s="8" t="s">
        <v>13</v>
      </c>
      <c r="L9" s="8" t="s">
        <v>13</v>
      </c>
      <c r="M9" s="8" t="s">
        <v>13</v>
      </c>
      <c r="N9" s="8" t="s">
        <v>13</v>
      </c>
      <c r="O9" s="8" t="s">
        <v>13</v>
      </c>
      <c r="P9" s="8" t="s">
        <v>13</v>
      </c>
      <c r="Q9" s="8" t="s">
        <v>13</v>
      </c>
      <c r="R9" s="8" t="s">
        <v>13</v>
      </c>
      <c r="S9" s="8" t="s">
        <v>13</v>
      </c>
      <c r="T9" s="8" t="s">
        <v>13</v>
      </c>
      <c r="U9" s="8" t="s">
        <v>13</v>
      </c>
      <c r="V9" s="8" t="s">
        <v>13</v>
      </c>
      <c r="W9" s="8" t="s">
        <v>13</v>
      </c>
      <c r="X9" s="8" t="s">
        <v>13</v>
      </c>
      <c r="Y9" s="8" t="s">
        <v>13</v>
      </c>
      <c r="Z9" s="8" t="s">
        <v>13</v>
      </c>
      <c r="AA9" s="8">
        <v>-1</v>
      </c>
      <c r="AB9" s="8" t="s">
        <v>13</v>
      </c>
      <c r="AC9" s="8" t="s">
        <v>13</v>
      </c>
      <c r="AD9" s="8">
        <v>-1</v>
      </c>
      <c r="AE9" s="8">
        <v>-1</v>
      </c>
      <c r="AF9" s="8">
        <v>-1</v>
      </c>
      <c r="AG9" s="8">
        <v>-1</v>
      </c>
      <c r="AH9" s="8">
        <v>-1</v>
      </c>
      <c r="AI9" s="8">
        <v>-1</v>
      </c>
      <c r="AJ9" s="8">
        <v>-1</v>
      </c>
      <c r="AK9" s="15">
        <v>2</v>
      </c>
    </row>
    <row r="10" spans="1:42" x14ac:dyDescent="0.2">
      <c r="A10" s="3" t="s">
        <v>102</v>
      </c>
      <c r="B10" s="3" t="s">
        <v>52</v>
      </c>
      <c r="C10" s="3" t="s">
        <v>7</v>
      </c>
      <c r="D10" s="3" t="s">
        <v>125</v>
      </c>
      <c r="E10" s="38" t="s">
        <v>33</v>
      </c>
      <c r="F10" s="3" t="s">
        <v>8</v>
      </c>
      <c r="G10" s="8"/>
      <c r="H10" s="8"/>
      <c r="I10" s="8"/>
      <c r="J10" s="8"/>
      <c r="K10" s="8"/>
      <c r="L10" s="8"/>
      <c r="M10" s="8"/>
      <c r="N10" s="8"/>
      <c r="O10" s="8"/>
      <c r="P10" s="8"/>
      <c r="Q10" s="8"/>
      <c r="R10" s="8"/>
      <c r="S10" s="8"/>
      <c r="T10" s="8">
        <v>65.652000000000001</v>
      </c>
      <c r="U10" s="8"/>
      <c r="V10" s="8"/>
      <c r="W10" s="8"/>
      <c r="X10" s="8"/>
      <c r="Y10" s="8"/>
      <c r="Z10" s="8"/>
      <c r="AA10" s="8">
        <v>76.307000000000002</v>
      </c>
      <c r="AB10" s="8"/>
      <c r="AC10" s="8">
        <v>46.402000000000001</v>
      </c>
      <c r="AD10" s="8">
        <v>72.363</v>
      </c>
      <c r="AE10" s="8">
        <v>6.1769999999999996</v>
      </c>
      <c r="AF10" s="8">
        <v>5657.38</v>
      </c>
      <c r="AG10" s="8"/>
      <c r="AH10" s="8"/>
      <c r="AI10" s="8"/>
      <c r="AJ10" s="8"/>
      <c r="AK10" s="15">
        <v>3</v>
      </c>
      <c r="AM10" s="9">
        <f>+AP10/$AP$3</f>
        <v>0.12556207504928407</v>
      </c>
      <c r="AN10" s="10">
        <f>+AN8+AM10</f>
        <v>0.52788332453868247</v>
      </c>
      <c r="AP10" s="5">
        <f>SUM(G10:AJ10)</f>
        <v>5924.2809999999999</v>
      </c>
    </row>
    <row r="11" spans="1:42" x14ac:dyDescent="0.2">
      <c r="A11" s="3" t="s">
        <v>102</v>
      </c>
      <c r="B11" s="3" t="s">
        <v>52</v>
      </c>
      <c r="C11" s="3" t="s">
        <v>7</v>
      </c>
      <c r="D11" s="3" t="s">
        <v>125</v>
      </c>
      <c r="E11" s="38" t="s">
        <v>33</v>
      </c>
      <c r="F11" s="3" t="s">
        <v>9</v>
      </c>
      <c r="G11" s="8"/>
      <c r="H11" s="8"/>
      <c r="I11" s="8"/>
      <c r="J11" s="8"/>
      <c r="K11" s="8"/>
      <c r="L11" s="8"/>
      <c r="M11" s="8"/>
      <c r="N11" s="8"/>
      <c r="O11" s="8"/>
      <c r="P11" s="8"/>
      <c r="Q11" s="8"/>
      <c r="R11" s="8"/>
      <c r="S11" s="8"/>
      <c r="T11" s="8" t="s">
        <v>13</v>
      </c>
      <c r="U11" s="8"/>
      <c r="V11" s="8"/>
      <c r="W11" s="8"/>
      <c r="X11" s="8"/>
      <c r="Y11" s="8"/>
      <c r="Z11" s="8"/>
      <c r="AA11" s="8" t="s">
        <v>13</v>
      </c>
      <c r="AB11" s="8"/>
      <c r="AC11" s="8">
        <v>-1</v>
      </c>
      <c r="AD11" s="8" t="s">
        <v>13</v>
      </c>
      <c r="AE11" s="8" t="s">
        <v>13</v>
      </c>
      <c r="AF11" s="8">
        <v>-1</v>
      </c>
      <c r="AG11" s="8"/>
      <c r="AH11" s="8"/>
      <c r="AI11" s="8"/>
      <c r="AJ11" s="8"/>
      <c r="AK11" s="15">
        <v>3</v>
      </c>
    </row>
    <row r="12" spans="1:42" x14ac:dyDescent="0.2">
      <c r="A12" s="3" t="s">
        <v>102</v>
      </c>
      <c r="B12" s="3" t="s">
        <v>52</v>
      </c>
      <c r="C12" s="3" t="s">
        <v>7</v>
      </c>
      <c r="D12" s="3" t="s">
        <v>97</v>
      </c>
      <c r="E12" s="38" t="s">
        <v>31</v>
      </c>
      <c r="F12" s="3" t="s">
        <v>8</v>
      </c>
      <c r="G12" s="8"/>
      <c r="H12" s="8"/>
      <c r="I12" s="8"/>
      <c r="J12" s="8"/>
      <c r="K12" s="8"/>
      <c r="L12" s="8"/>
      <c r="M12" s="8"/>
      <c r="N12" s="8"/>
      <c r="O12" s="8"/>
      <c r="P12" s="8"/>
      <c r="Q12" s="8"/>
      <c r="R12" s="8"/>
      <c r="S12" s="8"/>
      <c r="T12" s="8">
        <v>198.40299999999999</v>
      </c>
      <c r="U12" s="8">
        <v>304.39400000000001</v>
      </c>
      <c r="V12" s="8">
        <v>171.86799999999999</v>
      </c>
      <c r="W12" s="8">
        <v>191.63900000000001</v>
      </c>
      <c r="X12" s="8">
        <v>209.33099999999999</v>
      </c>
      <c r="Y12" s="8">
        <v>148.11699999999999</v>
      </c>
      <c r="Z12" s="8">
        <v>142.61199999999999</v>
      </c>
      <c r="AA12" s="8">
        <v>109.508</v>
      </c>
      <c r="AB12" s="8">
        <v>431.99200000000002</v>
      </c>
      <c r="AC12" s="8">
        <v>437.78199999999998</v>
      </c>
      <c r="AD12" s="8">
        <v>221.374</v>
      </c>
      <c r="AE12" s="8">
        <v>69.123000000000005</v>
      </c>
      <c r="AF12" s="8">
        <v>80.518000000000001</v>
      </c>
      <c r="AG12" s="8">
        <v>33.447000000000003</v>
      </c>
      <c r="AH12" s="8">
        <v>86.94</v>
      </c>
      <c r="AI12" s="8">
        <v>859.93299999999999</v>
      </c>
      <c r="AJ12" s="8">
        <v>159.428</v>
      </c>
      <c r="AK12" s="15">
        <v>4</v>
      </c>
      <c r="AM12" s="9">
        <f>+AP12/$AP$3</f>
        <v>8.173459636346328E-2</v>
      </c>
      <c r="AN12" s="10">
        <f>+AN10+AM12</f>
        <v>0.60961792090214573</v>
      </c>
      <c r="AP12" s="5">
        <f>SUM(G12:AJ12)</f>
        <v>3856.4090000000001</v>
      </c>
    </row>
    <row r="13" spans="1:42" x14ac:dyDescent="0.2">
      <c r="A13" s="3" t="s">
        <v>102</v>
      </c>
      <c r="B13" s="3" t="s">
        <v>52</v>
      </c>
      <c r="C13" s="3" t="s">
        <v>7</v>
      </c>
      <c r="D13" s="3" t="s">
        <v>97</v>
      </c>
      <c r="E13" s="38" t="s">
        <v>31</v>
      </c>
      <c r="F13" s="3" t="s">
        <v>9</v>
      </c>
      <c r="G13" s="8"/>
      <c r="H13" s="8"/>
      <c r="I13" s="8"/>
      <c r="J13" s="8"/>
      <c r="K13" s="8"/>
      <c r="L13" s="8"/>
      <c r="M13" s="8"/>
      <c r="N13" s="8"/>
      <c r="O13" s="8"/>
      <c r="P13" s="8"/>
      <c r="Q13" s="8"/>
      <c r="R13" s="8"/>
      <c r="S13" s="8"/>
      <c r="T13" s="8">
        <v>-1</v>
      </c>
      <c r="U13" s="8">
        <v>-1</v>
      </c>
      <c r="V13" s="8">
        <v>-1</v>
      </c>
      <c r="W13" s="8">
        <v>-1</v>
      </c>
      <c r="X13" s="8">
        <v>-1</v>
      </c>
      <c r="Y13" s="8">
        <v>-1</v>
      </c>
      <c r="Z13" s="8">
        <v>-1</v>
      </c>
      <c r="AA13" s="8">
        <v>-1</v>
      </c>
      <c r="AB13" s="8">
        <v>-1</v>
      </c>
      <c r="AC13" s="8">
        <v>-1</v>
      </c>
      <c r="AD13" s="8">
        <v>-1</v>
      </c>
      <c r="AE13" s="8">
        <v>-1</v>
      </c>
      <c r="AF13" s="8">
        <v>-1</v>
      </c>
      <c r="AG13" s="8">
        <v>-1</v>
      </c>
      <c r="AH13" s="8">
        <v>-1</v>
      </c>
      <c r="AI13" s="8">
        <v>-1</v>
      </c>
      <c r="AJ13" s="8">
        <v>-1</v>
      </c>
      <c r="AK13" s="15">
        <v>4</v>
      </c>
    </row>
    <row r="14" spans="1:42" x14ac:dyDescent="0.2">
      <c r="A14" s="3" t="s">
        <v>102</v>
      </c>
      <c r="B14" s="3" t="s">
        <v>52</v>
      </c>
      <c r="C14" s="3" t="s">
        <v>17</v>
      </c>
      <c r="D14" s="3" t="s">
        <v>65</v>
      </c>
      <c r="E14" s="38" t="s">
        <v>63</v>
      </c>
      <c r="F14" s="3" t="s">
        <v>8</v>
      </c>
      <c r="G14" s="8">
        <v>214</v>
      </c>
      <c r="H14" s="8">
        <v>194</v>
      </c>
      <c r="I14" s="8">
        <v>188</v>
      </c>
      <c r="J14" s="8">
        <v>188</v>
      </c>
      <c r="K14" s="8">
        <v>362.3</v>
      </c>
      <c r="L14" s="8">
        <v>510.99</v>
      </c>
      <c r="M14" s="8">
        <v>204.54</v>
      </c>
      <c r="N14" s="8">
        <v>205</v>
      </c>
      <c r="O14" s="8">
        <v>205</v>
      </c>
      <c r="P14" s="8">
        <v>205</v>
      </c>
      <c r="Q14" s="8"/>
      <c r="R14" s="8"/>
      <c r="S14" s="8"/>
      <c r="T14" s="8"/>
      <c r="U14" s="8"/>
      <c r="V14" s="8"/>
      <c r="W14" s="8"/>
      <c r="X14" s="8"/>
      <c r="Y14" s="8"/>
      <c r="Z14" s="8"/>
      <c r="AA14" s="8"/>
      <c r="AB14" s="8"/>
      <c r="AC14" s="8"/>
      <c r="AD14" s="8"/>
      <c r="AE14" s="8"/>
      <c r="AF14" s="8"/>
      <c r="AG14" s="8"/>
      <c r="AH14" s="8"/>
      <c r="AI14" s="8"/>
      <c r="AJ14" s="8"/>
      <c r="AK14" s="15">
        <v>5</v>
      </c>
      <c r="AM14" s="9">
        <f>+AP14/$AP$3</f>
        <v>5.2495132210021486E-2</v>
      </c>
      <c r="AN14" s="10">
        <f>+AN12+AM14</f>
        <v>0.66211305311216717</v>
      </c>
      <c r="AP14" s="5">
        <f>SUM(G14:AJ14)</f>
        <v>2476.83</v>
      </c>
    </row>
    <row r="15" spans="1:42" x14ac:dyDescent="0.2">
      <c r="A15" s="3" t="s">
        <v>102</v>
      </c>
      <c r="B15" s="3" t="s">
        <v>52</v>
      </c>
      <c r="C15" s="3" t="s">
        <v>17</v>
      </c>
      <c r="D15" s="3" t="s">
        <v>65</v>
      </c>
      <c r="E15" s="38" t="s">
        <v>63</v>
      </c>
      <c r="F15" s="3" t="s">
        <v>9</v>
      </c>
      <c r="G15" s="8">
        <v>-1</v>
      </c>
      <c r="H15" s="8">
        <v>-1</v>
      </c>
      <c r="I15" s="8">
        <v>-1</v>
      </c>
      <c r="J15" s="8">
        <v>-1</v>
      </c>
      <c r="K15" s="8">
        <v>-1</v>
      </c>
      <c r="L15" s="8">
        <v>-1</v>
      </c>
      <c r="M15" s="8">
        <v>-1</v>
      </c>
      <c r="N15" s="8">
        <v>-1</v>
      </c>
      <c r="O15" s="8">
        <v>-1</v>
      </c>
      <c r="P15" s="8">
        <v>-1</v>
      </c>
      <c r="Q15" s="8"/>
      <c r="R15" s="8"/>
      <c r="S15" s="8"/>
      <c r="T15" s="8"/>
      <c r="U15" s="8"/>
      <c r="V15" s="8"/>
      <c r="W15" s="8"/>
      <c r="X15" s="8"/>
      <c r="Y15" s="8"/>
      <c r="Z15" s="8"/>
      <c r="AA15" s="8"/>
      <c r="AB15" s="8"/>
      <c r="AC15" s="8"/>
      <c r="AD15" s="8"/>
      <c r="AE15" s="8"/>
      <c r="AF15" s="8"/>
      <c r="AG15" s="8"/>
      <c r="AH15" s="8"/>
      <c r="AI15" s="8"/>
      <c r="AJ15" s="8"/>
      <c r="AK15" s="15">
        <v>5</v>
      </c>
    </row>
    <row r="16" spans="1:42" x14ac:dyDescent="0.2">
      <c r="A16" s="3" t="s">
        <v>102</v>
      </c>
      <c r="B16" s="3" t="s">
        <v>52</v>
      </c>
      <c r="C16" s="3" t="s">
        <v>7</v>
      </c>
      <c r="D16" s="3" t="s">
        <v>97</v>
      </c>
      <c r="E16" s="38" t="s">
        <v>25</v>
      </c>
      <c r="F16" s="3" t="s">
        <v>8</v>
      </c>
      <c r="G16" s="8"/>
      <c r="H16" s="8"/>
      <c r="I16" s="8"/>
      <c r="J16" s="8"/>
      <c r="K16" s="8"/>
      <c r="L16" s="8"/>
      <c r="M16" s="8"/>
      <c r="N16" s="8"/>
      <c r="O16" s="8"/>
      <c r="P16" s="8"/>
      <c r="Q16" s="8"/>
      <c r="R16" s="8"/>
      <c r="S16" s="8"/>
      <c r="T16" s="8">
        <v>9.0809999999999995</v>
      </c>
      <c r="U16" s="8">
        <v>10.797000000000001</v>
      </c>
      <c r="V16" s="8">
        <v>2.81</v>
      </c>
      <c r="W16" s="8">
        <v>10.962</v>
      </c>
      <c r="X16" s="8">
        <v>10.154</v>
      </c>
      <c r="Y16" s="8">
        <v>43.103000000000002</v>
      </c>
      <c r="Z16" s="8">
        <v>8.2140000000000004</v>
      </c>
      <c r="AA16" s="8">
        <v>0.316</v>
      </c>
      <c r="AB16" s="8">
        <v>1.7869999999999999</v>
      </c>
      <c r="AC16" s="8">
        <v>55.494</v>
      </c>
      <c r="AD16" s="8">
        <v>302.82299999999998</v>
      </c>
      <c r="AE16" s="8">
        <v>94.555000000000007</v>
      </c>
      <c r="AF16" s="8">
        <v>110.142</v>
      </c>
      <c r="AG16" s="8">
        <v>45.753999999999998</v>
      </c>
      <c r="AH16" s="8">
        <v>118.92700000000001</v>
      </c>
      <c r="AI16" s="8">
        <v>1176.3230000000001</v>
      </c>
      <c r="AJ16" s="8">
        <v>218.08600000000001</v>
      </c>
      <c r="AK16" s="15">
        <v>6</v>
      </c>
      <c r="AM16" s="9">
        <f>+AP16/$AP$3</f>
        <v>4.7037510356949239E-2</v>
      </c>
      <c r="AN16" s="10">
        <f>+AN14+AM16</f>
        <v>0.70915056346911642</v>
      </c>
      <c r="AP16" s="5">
        <f>SUM(G16:AJ16)</f>
        <v>2219.3280000000004</v>
      </c>
    </row>
    <row r="17" spans="1:42" x14ac:dyDescent="0.2">
      <c r="A17" s="3" t="s">
        <v>102</v>
      </c>
      <c r="B17" s="3" t="s">
        <v>52</v>
      </c>
      <c r="C17" s="3" t="s">
        <v>7</v>
      </c>
      <c r="D17" s="3" t="s">
        <v>97</v>
      </c>
      <c r="E17" s="38" t="s">
        <v>25</v>
      </c>
      <c r="F17" s="3" t="s">
        <v>9</v>
      </c>
      <c r="G17" s="8"/>
      <c r="H17" s="8"/>
      <c r="I17" s="8"/>
      <c r="J17" s="8"/>
      <c r="K17" s="8"/>
      <c r="L17" s="8"/>
      <c r="M17" s="8"/>
      <c r="N17" s="8"/>
      <c r="O17" s="8"/>
      <c r="P17" s="8"/>
      <c r="Q17" s="8"/>
      <c r="R17" s="8"/>
      <c r="S17" s="8"/>
      <c r="T17" s="8">
        <v>-1</v>
      </c>
      <c r="U17" s="8">
        <v>-1</v>
      </c>
      <c r="V17" s="8">
        <v>-1</v>
      </c>
      <c r="W17" s="8">
        <v>-1</v>
      </c>
      <c r="X17" s="8">
        <v>-1</v>
      </c>
      <c r="Y17" s="8">
        <v>-1</v>
      </c>
      <c r="Z17" s="8">
        <v>-1</v>
      </c>
      <c r="AA17" s="8">
        <v>-1</v>
      </c>
      <c r="AB17" s="8">
        <v>-1</v>
      </c>
      <c r="AC17" s="8">
        <v>-1</v>
      </c>
      <c r="AD17" s="8">
        <v>-1</v>
      </c>
      <c r="AE17" s="8">
        <v>-1</v>
      </c>
      <c r="AF17" s="8">
        <v>-1</v>
      </c>
      <c r="AG17" s="8">
        <v>-1</v>
      </c>
      <c r="AH17" s="8">
        <v>-1</v>
      </c>
      <c r="AI17" s="8">
        <v>-1</v>
      </c>
      <c r="AJ17" s="8">
        <v>-1</v>
      </c>
      <c r="AK17" s="15">
        <v>6</v>
      </c>
    </row>
    <row r="18" spans="1:42" x14ac:dyDescent="0.2">
      <c r="A18" s="3" t="s">
        <v>102</v>
      </c>
      <c r="B18" s="3" t="s">
        <v>52</v>
      </c>
      <c r="C18" s="3" t="s">
        <v>7</v>
      </c>
      <c r="D18" s="3" t="s">
        <v>125</v>
      </c>
      <c r="E18" s="38" t="s">
        <v>31</v>
      </c>
      <c r="F18" s="3" t="s">
        <v>8</v>
      </c>
      <c r="G18" s="8"/>
      <c r="H18" s="8"/>
      <c r="I18" s="8"/>
      <c r="J18" s="8"/>
      <c r="K18" s="8"/>
      <c r="L18" s="8"/>
      <c r="M18" s="8"/>
      <c r="N18" s="8"/>
      <c r="O18" s="8"/>
      <c r="P18" s="8"/>
      <c r="Q18" s="8"/>
      <c r="R18" s="8">
        <v>1.996</v>
      </c>
      <c r="S18" s="8"/>
      <c r="T18" s="8">
        <v>0.33500000000000002</v>
      </c>
      <c r="U18" s="8"/>
      <c r="V18" s="8">
        <v>0.10299999999999999</v>
      </c>
      <c r="W18" s="8">
        <v>0.6</v>
      </c>
      <c r="X18" s="8"/>
      <c r="Y18" s="8"/>
      <c r="Z18" s="8"/>
      <c r="AA18" s="8">
        <v>5.0549999999999997</v>
      </c>
      <c r="AB18" s="8">
        <v>34.970999999999997</v>
      </c>
      <c r="AC18" s="8">
        <v>0.254</v>
      </c>
      <c r="AD18" s="8">
        <v>3.1640000000000001</v>
      </c>
      <c r="AE18" s="8">
        <v>115.518</v>
      </c>
      <c r="AF18" s="8">
        <v>169.483</v>
      </c>
      <c r="AG18" s="8">
        <v>600.91300000000001</v>
      </c>
      <c r="AH18" s="8">
        <v>305.01900000000001</v>
      </c>
      <c r="AI18" s="8">
        <v>392.154</v>
      </c>
      <c r="AJ18" s="8">
        <v>312.24099999999999</v>
      </c>
      <c r="AK18" s="15">
        <v>7</v>
      </c>
      <c r="AM18" s="9">
        <f>+AP18/$AP$3</f>
        <v>4.1155574947094868E-2</v>
      </c>
      <c r="AN18" s="10">
        <f>+AN16+AM18</f>
        <v>0.7503061384162113</v>
      </c>
      <c r="AP18" s="5">
        <f>SUM(G18:AJ18)</f>
        <v>1941.806</v>
      </c>
    </row>
    <row r="19" spans="1:42" x14ac:dyDescent="0.2">
      <c r="A19" s="3" t="s">
        <v>102</v>
      </c>
      <c r="B19" s="3" t="s">
        <v>52</v>
      </c>
      <c r="C19" s="3" t="s">
        <v>7</v>
      </c>
      <c r="D19" s="3" t="s">
        <v>125</v>
      </c>
      <c r="E19" s="38" t="s">
        <v>31</v>
      </c>
      <c r="F19" s="3" t="s">
        <v>9</v>
      </c>
      <c r="G19" s="8"/>
      <c r="H19" s="8"/>
      <c r="I19" s="8"/>
      <c r="J19" s="8"/>
      <c r="K19" s="8"/>
      <c r="L19" s="8"/>
      <c r="M19" s="8"/>
      <c r="N19" s="8"/>
      <c r="O19" s="8"/>
      <c r="P19" s="8"/>
      <c r="Q19" s="8"/>
      <c r="R19" s="8" t="s">
        <v>13</v>
      </c>
      <c r="S19" s="8"/>
      <c r="T19" s="8" t="s">
        <v>13</v>
      </c>
      <c r="U19" s="8" t="s">
        <v>13</v>
      </c>
      <c r="V19" s="8" t="s">
        <v>13</v>
      </c>
      <c r="W19" s="8" t="s">
        <v>13</v>
      </c>
      <c r="X19" s="8"/>
      <c r="Y19" s="8"/>
      <c r="Z19" s="8"/>
      <c r="AA19" s="8" t="s">
        <v>13</v>
      </c>
      <c r="AB19" s="8">
        <v>-1</v>
      </c>
      <c r="AC19" s="8" t="s">
        <v>13</v>
      </c>
      <c r="AD19" s="8" t="s">
        <v>13</v>
      </c>
      <c r="AE19" s="8" t="s">
        <v>13</v>
      </c>
      <c r="AF19" s="8">
        <v>-1</v>
      </c>
      <c r="AG19" s="8" t="s">
        <v>13</v>
      </c>
      <c r="AH19" s="8">
        <v>-1</v>
      </c>
      <c r="AI19" s="8">
        <v>-1</v>
      </c>
      <c r="AJ19" s="8" t="s">
        <v>13</v>
      </c>
      <c r="AK19" s="15">
        <v>7</v>
      </c>
    </row>
    <row r="20" spans="1:42" x14ac:dyDescent="0.2">
      <c r="A20" s="3" t="s">
        <v>102</v>
      </c>
      <c r="B20" s="3" t="s">
        <v>52</v>
      </c>
      <c r="C20" s="3" t="s">
        <v>7</v>
      </c>
      <c r="D20" s="3" t="s">
        <v>59</v>
      </c>
      <c r="E20" s="38" t="s">
        <v>34</v>
      </c>
      <c r="F20" s="3" t="s">
        <v>8</v>
      </c>
      <c r="G20" s="8"/>
      <c r="H20" s="8"/>
      <c r="I20" s="8"/>
      <c r="J20" s="8"/>
      <c r="K20" s="8"/>
      <c r="L20" s="8"/>
      <c r="M20" s="8"/>
      <c r="N20" s="8"/>
      <c r="O20" s="8"/>
      <c r="P20" s="8"/>
      <c r="Q20" s="8"/>
      <c r="R20" s="8"/>
      <c r="S20" s="8"/>
      <c r="T20" s="8"/>
      <c r="U20" s="8"/>
      <c r="V20" s="8"/>
      <c r="W20" s="8">
        <v>64.037000000000006</v>
      </c>
      <c r="X20" s="8">
        <v>1226.5360000000001</v>
      </c>
      <c r="Y20" s="8">
        <v>185.06200000000001</v>
      </c>
      <c r="Z20" s="8">
        <v>163.989</v>
      </c>
      <c r="AA20" s="8">
        <v>224.39</v>
      </c>
      <c r="AB20" s="8"/>
      <c r="AC20" s="8"/>
      <c r="AD20" s="8"/>
      <c r="AE20" s="8"/>
      <c r="AF20" s="8"/>
      <c r="AG20" s="8"/>
      <c r="AH20" s="8"/>
      <c r="AI20" s="8"/>
      <c r="AJ20" s="8"/>
      <c r="AK20" s="15">
        <v>8</v>
      </c>
      <c r="AM20" s="9">
        <f>+AP20/$AP$3</f>
        <v>3.9506813697884391E-2</v>
      </c>
      <c r="AN20" s="10">
        <f>+AN18+AM20</f>
        <v>0.78981295211409575</v>
      </c>
      <c r="AP20" s="5">
        <f>SUM(G20:AJ20)</f>
        <v>1864.0140000000001</v>
      </c>
    </row>
    <row r="21" spans="1:42" x14ac:dyDescent="0.2">
      <c r="A21" s="3" t="s">
        <v>102</v>
      </c>
      <c r="B21" s="3" t="s">
        <v>52</v>
      </c>
      <c r="C21" s="3" t="s">
        <v>7</v>
      </c>
      <c r="D21" s="3" t="s">
        <v>59</v>
      </c>
      <c r="E21" s="38" t="s">
        <v>34</v>
      </c>
      <c r="F21" s="3" t="s">
        <v>9</v>
      </c>
      <c r="G21" s="8"/>
      <c r="H21" s="8"/>
      <c r="I21" s="8"/>
      <c r="J21" s="8"/>
      <c r="K21" s="8"/>
      <c r="L21" s="8"/>
      <c r="M21" s="8"/>
      <c r="N21" s="8"/>
      <c r="O21" s="8"/>
      <c r="P21" s="8"/>
      <c r="Q21" s="8"/>
      <c r="R21" s="8"/>
      <c r="S21" s="8"/>
      <c r="T21" s="8"/>
      <c r="U21" s="8"/>
      <c r="V21" s="8"/>
      <c r="W21" s="8">
        <v>-1</v>
      </c>
      <c r="X21" s="8">
        <v>-1</v>
      </c>
      <c r="Y21" s="8">
        <v>-1</v>
      </c>
      <c r="Z21" s="8">
        <v>-1</v>
      </c>
      <c r="AA21" s="8">
        <v>-1</v>
      </c>
      <c r="AB21" s="8"/>
      <c r="AC21" s="8"/>
      <c r="AD21" s="8"/>
      <c r="AE21" s="8"/>
      <c r="AF21" s="8"/>
      <c r="AG21" s="8"/>
      <c r="AH21" s="8"/>
      <c r="AI21" s="8"/>
      <c r="AJ21" s="8"/>
      <c r="AK21" s="15">
        <v>8</v>
      </c>
    </row>
    <row r="22" spans="1:42" x14ac:dyDescent="0.2">
      <c r="A22" s="3" t="s">
        <v>102</v>
      </c>
      <c r="B22" s="3" t="s">
        <v>52</v>
      </c>
      <c r="C22" s="3" t="s">
        <v>7</v>
      </c>
      <c r="D22" s="3" t="s">
        <v>53</v>
      </c>
      <c r="E22" s="38" t="s">
        <v>11</v>
      </c>
      <c r="F22" s="3" t="s">
        <v>8</v>
      </c>
      <c r="G22" s="8"/>
      <c r="H22" s="8"/>
      <c r="I22" s="8"/>
      <c r="J22" s="8"/>
      <c r="K22" s="8">
        <v>209</v>
      </c>
      <c r="L22" s="8">
        <v>356</v>
      </c>
      <c r="M22" s="8">
        <v>209</v>
      </c>
      <c r="N22" s="8">
        <v>209</v>
      </c>
      <c r="O22" s="8">
        <v>209</v>
      </c>
      <c r="P22" s="8">
        <v>209</v>
      </c>
      <c r="Q22" s="8"/>
      <c r="R22" s="8"/>
      <c r="S22" s="8"/>
      <c r="T22" s="8"/>
      <c r="U22" s="8"/>
      <c r="V22" s="8"/>
      <c r="W22" s="8"/>
      <c r="X22" s="8"/>
      <c r="Y22" s="8"/>
      <c r="Z22" s="8"/>
      <c r="AA22" s="8"/>
      <c r="AB22" s="8"/>
      <c r="AC22" s="8"/>
      <c r="AD22" s="8"/>
      <c r="AE22" s="8"/>
      <c r="AF22" s="8"/>
      <c r="AG22" s="8"/>
      <c r="AH22" s="8"/>
      <c r="AI22" s="8"/>
      <c r="AJ22" s="8"/>
      <c r="AK22" s="15">
        <v>9</v>
      </c>
      <c r="AM22" s="9">
        <f>+AP22/$AP$3</f>
        <v>2.9693471181405303E-2</v>
      </c>
      <c r="AN22" s="10">
        <f>+AN20+AM22</f>
        <v>0.81950642329550105</v>
      </c>
      <c r="AP22" s="5">
        <f>SUM(G22:AJ22)</f>
        <v>1401</v>
      </c>
    </row>
    <row r="23" spans="1:42" x14ac:dyDescent="0.2">
      <c r="A23" s="3" t="s">
        <v>102</v>
      </c>
      <c r="B23" s="3" t="s">
        <v>52</v>
      </c>
      <c r="C23" s="3" t="s">
        <v>7</v>
      </c>
      <c r="D23" s="3" t="s">
        <v>53</v>
      </c>
      <c r="E23" s="38" t="s">
        <v>11</v>
      </c>
      <c r="F23" s="3" t="s">
        <v>9</v>
      </c>
      <c r="G23" s="8"/>
      <c r="H23" s="8"/>
      <c r="I23" s="8"/>
      <c r="J23" s="8"/>
      <c r="K23" s="8">
        <v>-1</v>
      </c>
      <c r="L23" s="8">
        <v>-1</v>
      </c>
      <c r="M23" s="8">
        <v>-1</v>
      </c>
      <c r="N23" s="8">
        <v>-1</v>
      </c>
      <c r="O23" s="8">
        <v>-1</v>
      </c>
      <c r="P23" s="8">
        <v>-1</v>
      </c>
      <c r="Q23" s="8"/>
      <c r="R23" s="8"/>
      <c r="S23" s="8"/>
      <c r="T23" s="8"/>
      <c r="U23" s="8"/>
      <c r="V23" s="8"/>
      <c r="W23" s="8"/>
      <c r="X23" s="8"/>
      <c r="Y23" s="8"/>
      <c r="Z23" s="8"/>
      <c r="AA23" s="8"/>
      <c r="AB23" s="8"/>
      <c r="AC23" s="8"/>
      <c r="AD23" s="8"/>
      <c r="AE23" s="8"/>
      <c r="AF23" s="8"/>
      <c r="AG23" s="8"/>
      <c r="AH23" s="8"/>
      <c r="AI23" s="8"/>
      <c r="AJ23" s="8"/>
      <c r="AK23" s="15">
        <v>9</v>
      </c>
    </row>
    <row r="24" spans="1:42" x14ac:dyDescent="0.2">
      <c r="A24" s="3" t="s">
        <v>102</v>
      </c>
      <c r="B24" s="3" t="s">
        <v>52</v>
      </c>
      <c r="C24" s="3" t="s">
        <v>7</v>
      </c>
      <c r="D24" s="3" t="s">
        <v>53</v>
      </c>
      <c r="E24" s="38" t="s">
        <v>21</v>
      </c>
      <c r="F24" s="3" t="s">
        <v>8</v>
      </c>
      <c r="G24" s="8">
        <v>0.01</v>
      </c>
      <c r="H24" s="8">
        <v>0.2</v>
      </c>
      <c r="I24" s="8">
        <v>1.24</v>
      </c>
      <c r="J24" s="8">
        <v>1316.53</v>
      </c>
      <c r="K24" s="8">
        <v>3.97</v>
      </c>
      <c r="L24" s="8">
        <v>0.89</v>
      </c>
      <c r="M24" s="8">
        <v>13.65</v>
      </c>
      <c r="N24" s="8">
        <v>8.7799999999999994</v>
      </c>
      <c r="O24" s="8">
        <v>2.67</v>
      </c>
      <c r="P24" s="8">
        <v>4.78</v>
      </c>
      <c r="Q24" s="8">
        <v>5.13</v>
      </c>
      <c r="R24" s="8">
        <v>0.69</v>
      </c>
      <c r="S24" s="8">
        <v>3.03</v>
      </c>
      <c r="T24" s="8">
        <v>0.02</v>
      </c>
      <c r="U24" s="8">
        <v>0.13</v>
      </c>
      <c r="V24" s="8"/>
      <c r="W24" s="8">
        <v>7.0000000000000007E-2</v>
      </c>
      <c r="X24" s="8">
        <v>7.0000000000000007E-2</v>
      </c>
      <c r="Y24" s="8">
        <v>0.05</v>
      </c>
      <c r="Z24" s="8"/>
      <c r="AA24" s="8"/>
      <c r="AB24" s="8">
        <v>0.23</v>
      </c>
      <c r="AC24" s="8"/>
      <c r="AD24" s="8"/>
      <c r="AE24" s="8"/>
      <c r="AF24" s="8"/>
      <c r="AG24" s="8"/>
      <c r="AH24" s="8">
        <v>9.4E-2</v>
      </c>
      <c r="AI24" s="8"/>
      <c r="AJ24" s="8"/>
      <c r="AK24" s="15">
        <v>10</v>
      </c>
      <c r="AM24" s="9">
        <f>+AP24/$AP$3</f>
        <v>2.8871845839636319E-2</v>
      </c>
      <c r="AN24" s="10">
        <f>+AN22+AM24</f>
        <v>0.84837826913513736</v>
      </c>
      <c r="AP24" s="5">
        <f>SUM(G24:AJ24)</f>
        <v>1362.2340000000004</v>
      </c>
    </row>
    <row r="25" spans="1:42" x14ac:dyDescent="0.2">
      <c r="A25" s="3" t="s">
        <v>102</v>
      </c>
      <c r="B25" s="3" t="s">
        <v>52</v>
      </c>
      <c r="C25" s="3" t="s">
        <v>7</v>
      </c>
      <c r="D25" s="3" t="s">
        <v>53</v>
      </c>
      <c r="E25" s="38" t="s">
        <v>21</v>
      </c>
      <c r="F25" s="3" t="s">
        <v>9</v>
      </c>
      <c r="G25" s="8" t="s">
        <v>13</v>
      </c>
      <c r="H25" s="8" t="s">
        <v>13</v>
      </c>
      <c r="I25" s="8" t="s">
        <v>13</v>
      </c>
      <c r="J25" s="8">
        <v>-1</v>
      </c>
      <c r="K25" s="8" t="s">
        <v>13</v>
      </c>
      <c r="L25" s="8" t="s">
        <v>13</v>
      </c>
      <c r="M25" s="8" t="s">
        <v>13</v>
      </c>
      <c r="N25" s="8" t="s">
        <v>13</v>
      </c>
      <c r="O25" s="8" t="s">
        <v>13</v>
      </c>
      <c r="P25" s="8" t="s">
        <v>13</v>
      </c>
      <c r="Q25" s="8" t="s">
        <v>13</v>
      </c>
      <c r="R25" s="8" t="s">
        <v>13</v>
      </c>
      <c r="S25" s="8" t="s">
        <v>13</v>
      </c>
      <c r="T25" s="8" t="s">
        <v>13</v>
      </c>
      <c r="U25" s="8" t="s">
        <v>13</v>
      </c>
      <c r="V25" s="8"/>
      <c r="W25" s="8" t="s">
        <v>13</v>
      </c>
      <c r="X25" s="8">
        <v>-1</v>
      </c>
      <c r="Y25" s="8" t="s">
        <v>13</v>
      </c>
      <c r="Z25" s="8"/>
      <c r="AA25" s="8"/>
      <c r="AB25" s="8" t="s">
        <v>13</v>
      </c>
      <c r="AC25" s="8"/>
      <c r="AD25" s="8"/>
      <c r="AE25" s="8"/>
      <c r="AF25" s="8"/>
      <c r="AG25" s="8"/>
      <c r="AH25" s="8">
        <v>-1</v>
      </c>
      <c r="AI25" s="8"/>
      <c r="AJ25" s="8"/>
      <c r="AK25" s="15">
        <v>10</v>
      </c>
    </row>
    <row r="26" spans="1:42" x14ac:dyDescent="0.2">
      <c r="A26" s="3" t="s">
        <v>102</v>
      </c>
      <c r="B26" s="3" t="s">
        <v>52</v>
      </c>
      <c r="C26" s="3" t="s">
        <v>7</v>
      </c>
      <c r="D26" s="3" t="s">
        <v>153</v>
      </c>
      <c r="E26" s="38" t="s">
        <v>11</v>
      </c>
      <c r="F26" s="3" t="s">
        <v>8</v>
      </c>
      <c r="G26" s="8"/>
      <c r="H26" s="8"/>
      <c r="I26" s="8"/>
      <c r="J26" s="8"/>
      <c r="K26" s="8"/>
      <c r="L26" s="8"/>
      <c r="M26" s="8"/>
      <c r="N26" s="8">
        <v>6</v>
      </c>
      <c r="O26" s="8">
        <v>6</v>
      </c>
      <c r="P26" s="8">
        <v>6</v>
      </c>
      <c r="Q26" s="8">
        <v>6</v>
      </c>
      <c r="R26" s="8">
        <v>21.3</v>
      </c>
      <c r="S26" s="8">
        <v>12</v>
      </c>
      <c r="T26" s="8">
        <v>13</v>
      </c>
      <c r="U26" s="8"/>
      <c r="V26" s="8">
        <v>91</v>
      </c>
      <c r="W26" s="8">
        <v>93</v>
      </c>
      <c r="X26" s="8">
        <v>96</v>
      </c>
      <c r="Y26" s="8">
        <v>98</v>
      </c>
      <c r="Z26" s="8">
        <v>100.1</v>
      </c>
      <c r="AA26" s="8">
        <v>102.3</v>
      </c>
      <c r="AB26" s="8">
        <v>104.548</v>
      </c>
      <c r="AC26" s="8">
        <v>13.2</v>
      </c>
      <c r="AD26" s="8">
        <v>11.2</v>
      </c>
      <c r="AE26" s="8">
        <v>72.400000000000006</v>
      </c>
      <c r="AF26" s="8"/>
      <c r="AG26" s="8">
        <v>26.137</v>
      </c>
      <c r="AH26" s="8">
        <v>107.34699999999999</v>
      </c>
      <c r="AI26" s="8">
        <v>37.688000000000002</v>
      </c>
      <c r="AJ26" s="8">
        <v>33.680999999999997</v>
      </c>
      <c r="AK26" s="15">
        <v>11</v>
      </c>
      <c r="AM26" s="9">
        <f>+AP26/$AP$3</f>
        <v>2.240047065317519E-2</v>
      </c>
      <c r="AN26" s="10">
        <f>+AN24+AM26</f>
        <v>0.87077873978831255</v>
      </c>
      <c r="AP26" s="5">
        <f>SUM(G26:AJ26)</f>
        <v>1056.9009999999998</v>
      </c>
    </row>
    <row r="27" spans="1:42" x14ac:dyDescent="0.2">
      <c r="A27" s="3" t="s">
        <v>102</v>
      </c>
      <c r="B27" s="3" t="s">
        <v>52</v>
      </c>
      <c r="C27" s="3" t="s">
        <v>7</v>
      </c>
      <c r="D27" s="3" t="s">
        <v>153</v>
      </c>
      <c r="E27" s="38" t="s">
        <v>11</v>
      </c>
      <c r="F27" s="3" t="s">
        <v>9</v>
      </c>
      <c r="G27" s="8"/>
      <c r="H27" s="8"/>
      <c r="I27" s="8"/>
      <c r="J27" s="8"/>
      <c r="K27" s="8"/>
      <c r="L27" s="8"/>
      <c r="M27" s="8"/>
      <c r="N27" s="8">
        <v>-1</v>
      </c>
      <c r="O27" s="8">
        <v>-1</v>
      </c>
      <c r="P27" s="8">
        <v>-1</v>
      </c>
      <c r="Q27" s="8">
        <v>-1</v>
      </c>
      <c r="R27" s="8">
        <v>-1</v>
      </c>
      <c r="S27" s="8">
        <v>-1</v>
      </c>
      <c r="T27" s="8">
        <v>-1</v>
      </c>
      <c r="U27" s="8"/>
      <c r="V27" s="8">
        <v>-1</v>
      </c>
      <c r="W27" s="8">
        <v>-1</v>
      </c>
      <c r="X27" s="8">
        <v>-1</v>
      </c>
      <c r="Y27" s="8">
        <v>-1</v>
      </c>
      <c r="Z27" s="8">
        <v>-1</v>
      </c>
      <c r="AA27" s="8">
        <v>-1</v>
      </c>
      <c r="AB27" s="8">
        <v>-1</v>
      </c>
      <c r="AC27" s="8">
        <v>-1</v>
      </c>
      <c r="AD27" s="8">
        <v>-1</v>
      </c>
      <c r="AE27" s="8">
        <v>-1</v>
      </c>
      <c r="AF27" s="8"/>
      <c r="AG27" s="8">
        <v>-1</v>
      </c>
      <c r="AH27" s="8">
        <v>-1</v>
      </c>
      <c r="AI27" s="8">
        <v>-1</v>
      </c>
      <c r="AJ27" s="8">
        <v>-1</v>
      </c>
      <c r="AK27" s="15">
        <v>11</v>
      </c>
    </row>
    <row r="28" spans="1:42" x14ac:dyDescent="0.2">
      <c r="A28" s="3" t="s">
        <v>102</v>
      </c>
      <c r="B28" s="3" t="s">
        <v>52</v>
      </c>
      <c r="C28" s="3" t="s">
        <v>7</v>
      </c>
      <c r="D28" s="3" t="s">
        <v>64</v>
      </c>
      <c r="E28" s="38" t="s">
        <v>33</v>
      </c>
      <c r="F28" s="3" t="s">
        <v>8</v>
      </c>
      <c r="G28" s="8"/>
      <c r="H28" s="8"/>
      <c r="I28" s="8"/>
      <c r="J28" s="8">
        <v>41</v>
      </c>
      <c r="K28" s="8"/>
      <c r="L28" s="8"/>
      <c r="M28" s="8"/>
      <c r="N28" s="8">
        <v>102.1</v>
      </c>
      <c r="O28" s="8"/>
      <c r="P28" s="8"/>
      <c r="Q28" s="8"/>
      <c r="R28" s="8">
        <v>67.2</v>
      </c>
      <c r="S28" s="8">
        <v>36.5</v>
      </c>
      <c r="T28" s="8">
        <v>87</v>
      </c>
      <c r="U28" s="8">
        <v>92.9</v>
      </c>
      <c r="V28" s="8">
        <v>17.399999999999999</v>
      </c>
      <c r="W28" s="8">
        <v>22</v>
      </c>
      <c r="X28" s="8">
        <v>29.6</v>
      </c>
      <c r="Y28" s="8">
        <v>34.4</v>
      </c>
      <c r="Z28" s="8">
        <v>45.7</v>
      </c>
      <c r="AA28" s="8">
        <v>41.68</v>
      </c>
      <c r="AB28" s="8">
        <v>12.56</v>
      </c>
      <c r="AC28" s="8">
        <v>37.200000000000003</v>
      </c>
      <c r="AD28" s="8">
        <v>21.1</v>
      </c>
      <c r="AE28" s="8">
        <v>56</v>
      </c>
      <c r="AF28" s="8">
        <v>67.358000000000004</v>
      </c>
      <c r="AG28" s="8">
        <v>28.472000000000001</v>
      </c>
      <c r="AH28" s="8"/>
      <c r="AI28" s="8"/>
      <c r="AJ28" s="8">
        <v>191.21899999999999</v>
      </c>
      <c r="AK28" s="15">
        <v>12</v>
      </c>
      <c r="AM28" s="9">
        <f>+AP28/$AP$3</f>
        <v>2.1859756993803311E-2</v>
      </c>
      <c r="AN28" s="10">
        <f>+AN26+AM28</f>
        <v>0.89263849678211582</v>
      </c>
      <c r="AP28" s="5">
        <f>SUM(G28:AJ28)</f>
        <v>1031.3890000000001</v>
      </c>
    </row>
    <row r="29" spans="1:42" x14ac:dyDescent="0.2">
      <c r="A29" s="3" t="s">
        <v>102</v>
      </c>
      <c r="B29" s="3" t="s">
        <v>52</v>
      </c>
      <c r="C29" s="3" t="s">
        <v>7</v>
      </c>
      <c r="D29" s="3" t="s">
        <v>64</v>
      </c>
      <c r="E29" s="38" t="s">
        <v>33</v>
      </c>
      <c r="F29" s="3" t="s">
        <v>9</v>
      </c>
      <c r="G29" s="8"/>
      <c r="H29" s="8"/>
      <c r="I29" s="8"/>
      <c r="J29" s="8">
        <v>-1</v>
      </c>
      <c r="K29" s="8"/>
      <c r="L29" s="8"/>
      <c r="M29" s="8"/>
      <c r="N29" s="8">
        <v>-1</v>
      </c>
      <c r="O29" s="8"/>
      <c r="P29" s="8"/>
      <c r="Q29" s="8"/>
      <c r="R29" s="8">
        <v>-1</v>
      </c>
      <c r="S29" s="8">
        <v>-1</v>
      </c>
      <c r="T29" s="8">
        <v>-1</v>
      </c>
      <c r="U29" s="8">
        <v>-1</v>
      </c>
      <c r="V29" s="8">
        <v>-1</v>
      </c>
      <c r="W29" s="8">
        <v>-1</v>
      </c>
      <c r="X29" s="8">
        <v>-1</v>
      </c>
      <c r="Y29" s="8">
        <v>-1</v>
      </c>
      <c r="Z29" s="8">
        <v>-1</v>
      </c>
      <c r="AA29" s="8">
        <v>-1</v>
      </c>
      <c r="AB29" s="8">
        <v>-1</v>
      </c>
      <c r="AC29" s="8">
        <v>-1</v>
      </c>
      <c r="AD29" s="8">
        <v>-1</v>
      </c>
      <c r="AE29" s="8">
        <v>-1</v>
      </c>
      <c r="AF29" s="8">
        <v>-1</v>
      </c>
      <c r="AG29" s="8">
        <v>-1</v>
      </c>
      <c r="AH29" s="8"/>
      <c r="AI29" s="8"/>
      <c r="AJ29" s="8">
        <v>-1</v>
      </c>
      <c r="AK29" s="15">
        <v>12</v>
      </c>
    </row>
    <row r="30" spans="1:42" x14ac:dyDescent="0.2">
      <c r="A30" s="3" t="s">
        <v>102</v>
      </c>
      <c r="B30" s="3" t="s">
        <v>52</v>
      </c>
      <c r="C30" s="3" t="s">
        <v>7</v>
      </c>
      <c r="D30" s="3" t="s">
        <v>172</v>
      </c>
      <c r="E30" s="38" t="s">
        <v>25</v>
      </c>
      <c r="F30" s="3" t="s">
        <v>8</v>
      </c>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v>724.42499999999995</v>
      </c>
      <c r="AK30" s="15">
        <v>13</v>
      </c>
      <c r="AM30" s="16">
        <f>+AP30/$AP$3</f>
        <v>1.5353813604988963E-2</v>
      </c>
      <c r="AN30" s="17">
        <f>+AN28+AM30</f>
        <v>0.90799231038710482</v>
      </c>
      <c r="AP30" s="5">
        <f>SUM(G30:AJ30)</f>
        <v>724.42499999999995</v>
      </c>
    </row>
    <row r="31" spans="1:42" x14ac:dyDescent="0.2">
      <c r="A31" s="3" t="s">
        <v>102</v>
      </c>
      <c r="B31" s="3" t="s">
        <v>52</v>
      </c>
      <c r="C31" s="3" t="s">
        <v>7</v>
      </c>
      <c r="D31" s="3" t="s">
        <v>172</v>
      </c>
      <c r="E31" s="38" t="s">
        <v>25</v>
      </c>
      <c r="F31" s="3" t="s">
        <v>9</v>
      </c>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v>-1</v>
      </c>
      <c r="AK31" s="15">
        <v>13</v>
      </c>
    </row>
    <row r="32" spans="1:42" x14ac:dyDescent="0.2">
      <c r="A32" s="3" t="s">
        <v>102</v>
      </c>
      <c r="B32" s="3" t="s">
        <v>52</v>
      </c>
      <c r="C32" s="3" t="s">
        <v>7</v>
      </c>
      <c r="D32" s="3" t="s">
        <v>59</v>
      </c>
      <c r="E32" s="38" t="s">
        <v>31</v>
      </c>
      <c r="F32" s="3" t="s">
        <v>8</v>
      </c>
      <c r="G32" s="8"/>
      <c r="H32" s="8"/>
      <c r="I32" s="8"/>
      <c r="J32" s="8"/>
      <c r="K32" s="8"/>
      <c r="L32" s="8"/>
      <c r="M32" s="8"/>
      <c r="N32" s="8"/>
      <c r="O32" s="8"/>
      <c r="P32" s="8"/>
      <c r="Q32" s="8"/>
      <c r="R32" s="8"/>
      <c r="S32" s="8"/>
      <c r="T32" s="8"/>
      <c r="U32" s="8"/>
      <c r="V32" s="8"/>
      <c r="W32" s="8">
        <v>0.82</v>
      </c>
      <c r="X32" s="8">
        <v>15.711</v>
      </c>
      <c r="Y32" s="8">
        <v>2.37</v>
      </c>
      <c r="Z32" s="8">
        <v>2.101</v>
      </c>
      <c r="AA32" s="8">
        <v>598.37</v>
      </c>
      <c r="AB32" s="8"/>
      <c r="AC32" s="8"/>
      <c r="AD32" s="8">
        <v>0.48</v>
      </c>
      <c r="AE32" s="8">
        <v>2.0430000000000001</v>
      </c>
      <c r="AF32" s="8"/>
      <c r="AG32" s="8"/>
      <c r="AH32" s="8"/>
      <c r="AI32" s="8"/>
      <c r="AJ32" s="8"/>
      <c r="AK32" s="15">
        <v>14</v>
      </c>
      <c r="AM32" s="9">
        <f>+AP32/$AP$3</f>
        <v>1.3180743226523949E-2</v>
      </c>
      <c r="AN32" s="10">
        <f>+AN30+AM32</f>
        <v>0.92117305361362878</v>
      </c>
      <c r="AP32" s="5">
        <f>SUM(G32:AJ32)</f>
        <v>621.89499999999998</v>
      </c>
    </row>
    <row r="33" spans="1:42" x14ac:dyDescent="0.2">
      <c r="A33" s="3" t="s">
        <v>102</v>
      </c>
      <c r="B33" s="3" t="s">
        <v>52</v>
      </c>
      <c r="C33" s="3" t="s">
        <v>7</v>
      </c>
      <c r="D33" s="3" t="s">
        <v>59</v>
      </c>
      <c r="E33" s="38" t="s">
        <v>31</v>
      </c>
      <c r="F33" s="3" t="s">
        <v>9</v>
      </c>
      <c r="G33" s="8"/>
      <c r="H33" s="8"/>
      <c r="I33" s="8"/>
      <c r="J33" s="8"/>
      <c r="K33" s="8"/>
      <c r="L33" s="8"/>
      <c r="M33" s="8"/>
      <c r="N33" s="8"/>
      <c r="O33" s="8"/>
      <c r="P33" s="8"/>
      <c r="Q33" s="8"/>
      <c r="R33" s="8"/>
      <c r="S33" s="8"/>
      <c r="T33" s="8"/>
      <c r="U33" s="8"/>
      <c r="V33" s="8"/>
      <c r="W33" s="8">
        <v>-1</v>
      </c>
      <c r="X33" s="8">
        <v>-1</v>
      </c>
      <c r="Y33" s="8">
        <v>-1</v>
      </c>
      <c r="Z33" s="8">
        <v>-1</v>
      </c>
      <c r="AA33" s="8">
        <v>-1</v>
      </c>
      <c r="AB33" s="8"/>
      <c r="AC33" s="8"/>
      <c r="AD33" s="8">
        <v>-1</v>
      </c>
      <c r="AE33" s="8">
        <v>-1</v>
      </c>
      <c r="AF33" s="8"/>
      <c r="AG33" s="8"/>
      <c r="AH33" s="8"/>
      <c r="AI33" s="8"/>
      <c r="AJ33" s="8"/>
      <c r="AK33" s="15">
        <v>14</v>
      </c>
    </row>
    <row r="34" spans="1:42" x14ac:dyDescent="0.2">
      <c r="A34" s="3" t="s">
        <v>102</v>
      </c>
      <c r="B34" s="3" t="s">
        <v>52</v>
      </c>
      <c r="C34" s="3" t="s">
        <v>7</v>
      </c>
      <c r="D34" s="3" t="s">
        <v>64</v>
      </c>
      <c r="E34" s="38" t="s">
        <v>31</v>
      </c>
      <c r="F34" s="3" t="s">
        <v>8</v>
      </c>
      <c r="G34" s="8"/>
      <c r="H34" s="8"/>
      <c r="I34" s="8"/>
      <c r="J34" s="8">
        <v>17</v>
      </c>
      <c r="K34" s="8"/>
      <c r="L34" s="8"/>
      <c r="M34" s="8"/>
      <c r="N34" s="8"/>
      <c r="O34" s="8">
        <v>53.2</v>
      </c>
      <c r="P34" s="8">
        <v>48.2</v>
      </c>
      <c r="Q34" s="8">
        <v>81.5</v>
      </c>
      <c r="R34" s="8"/>
      <c r="S34" s="8"/>
      <c r="T34" s="8"/>
      <c r="U34" s="8"/>
      <c r="V34" s="8"/>
      <c r="W34" s="8"/>
      <c r="X34" s="8"/>
      <c r="Y34" s="8"/>
      <c r="Z34" s="8"/>
      <c r="AA34" s="8"/>
      <c r="AB34" s="8"/>
      <c r="AC34" s="8"/>
      <c r="AD34" s="8"/>
      <c r="AE34" s="8"/>
      <c r="AF34" s="8">
        <v>19.463999999999999</v>
      </c>
      <c r="AG34" s="8">
        <v>114.6</v>
      </c>
      <c r="AH34" s="8">
        <v>42</v>
      </c>
      <c r="AI34" s="8">
        <v>195</v>
      </c>
      <c r="AJ34" s="8"/>
      <c r="AK34" s="15">
        <v>15</v>
      </c>
      <c r="AM34" s="9">
        <f>+AP34/$AP$3</f>
        <v>1.2101286994732259E-2</v>
      </c>
      <c r="AN34" s="10">
        <f>+AN32+AM34</f>
        <v>0.93327434060836101</v>
      </c>
      <c r="AP34" s="5">
        <f>SUM(G34:AJ34)</f>
        <v>570.96399999999994</v>
      </c>
    </row>
    <row r="35" spans="1:42" x14ac:dyDescent="0.2">
      <c r="A35" s="3" t="s">
        <v>102</v>
      </c>
      <c r="B35" s="3" t="s">
        <v>52</v>
      </c>
      <c r="C35" s="3" t="s">
        <v>7</v>
      </c>
      <c r="D35" s="3" t="s">
        <v>64</v>
      </c>
      <c r="E35" s="38" t="s">
        <v>31</v>
      </c>
      <c r="F35" s="3" t="s">
        <v>9</v>
      </c>
      <c r="G35" s="8"/>
      <c r="H35" s="8"/>
      <c r="I35" s="8"/>
      <c r="J35" s="8">
        <v>-1</v>
      </c>
      <c r="K35" s="8"/>
      <c r="L35" s="8"/>
      <c r="M35" s="8"/>
      <c r="N35" s="8"/>
      <c r="O35" s="8">
        <v>-1</v>
      </c>
      <c r="P35" s="8">
        <v>-1</v>
      </c>
      <c r="Q35" s="8">
        <v>-1</v>
      </c>
      <c r="R35" s="8"/>
      <c r="S35" s="8"/>
      <c r="T35" s="8"/>
      <c r="U35" s="8"/>
      <c r="V35" s="8"/>
      <c r="W35" s="8"/>
      <c r="X35" s="8"/>
      <c r="Y35" s="8"/>
      <c r="Z35" s="8"/>
      <c r="AA35" s="8"/>
      <c r="AB35" s="8"/>
      <c r="AC35" s="8"/>
      <c r="AD35" s="8"/>
      <c r="AE35" s="8"/>
      <c r="AF35" s="8">
        <v>-1</v>
      </c>
      <c r="AG35" s="8">
        <v>-1</v>
      </c>
      <c r="AH35" s="8">
        <v>-1</v>
      </c>
      <c r="AI35" s="8">
        <v>-1</v>
      </c>
      <c r="AJ35" s="8"/>
      <c r="AK35" s="15">
        <v>15</v>
      </c>
    </row>
    <row r="36" spans="1:42" x14ac:dyDescent="0.2">
      <c r="A36" s="3" t="s">
        <v>102</v>
      </c>
      <c r="B36" s="3" t="s">
        <v>52</v>
      </c>
      <c r="C36" s="3" t="s">
        <v>7</v>
      </c>
      <c r="D36" s="3" t="s">
        <v>64</v>
      </c>
      <c r="E36" s="38" t="s">
        <v>21</v>
      </c>
      <c r="F36" s="3" t="s">
        <v>8</v>
      </c>
      <c r="G36" s="8"/>
      <c r="H36" s="8">
        <v>140</v>
      </c>
      <c r="I36" s="8">
        <v>145</v>
      </c>
      <c r="J36" s="8">
        <v>14</v>
      </c>
      <c r="K36" s="8">
        <v>60.1</v>
      </c>
      <c r="L36" s="8">
        <v>85</v>
      </c>
      <c r="M36" s="8">
        <v>61.3</v>
      </c>
      <c r="N36" s="8"/>
      <c r="O36" s="8"/>
      <c r="P36" s="8"/>
      <c r="Q36" s="8"/>
      <c r="R36" s="8"/>
      <c r="S36" s="8"/>
      <c r="T36" s="8"/>
      <c r="U36" s="8"/>
      <c r="V36" s="8"/>
      <c r="W36" s="8"/>
      <c r="X36" s="8"/>
      <c r="Y36" s="8"/>
      <c r="Z36" s="8"/>
      <c r="AA36" s="8"/>
      <c r="AB36" s="8"/>
      <c r="AC36" s="8"/>
      <c r="AD36" s="8"/>
      <c r="AE36" s="8"/>
      <c r="AF36" s="8"/>
      <c r="AG36" s="8"/>
      <c r="AH36" s="8"/>
      <c r="AI36" s="8"/>
      <c r="AJ36" s="8"/>
      <c r="AK36" s="15">
        <v>16</v>
      </c>
      <c r="AM36" s="9">
        <f>+AP36/$AP$3</f>
        <v>1.0711691887995889E-2</v>
      </c>
      <c r="AN36" s="10">
        <f>+AN34+AM36</f>
        <v>0.94398603249635693</v>
      </c>
      <c r="AP36" s="5">
        <f>SUM(G36:AJ36)</f>
        <v>505.40000000000003</v>
      </c>
    </row>
    <row r="37" spans="1:42" ht="12" thickBot="1" x14ac:dyDescent="0.25">
      <c r="A37" s="3" t="s">
        <v>102</v>
      </c>
      <c r="B37" s="3" t="s">
        <v>52</v>
      </c>
      <c r="C37" s="3" t="s">
        <v>7</v>
      </c>
      <c r="D37" s="3" t="s">
        <v>64</v>
      </c>
      <c r="E37" s="38" t="s">
        <v>21</v>
      </c>
      <c r="F37" s="3" t="s">
        <v>9</v>
      </c>
      <c r="G37" s="8"/>
      <c r="H37" s="8">
        <v>-1</v>
      </c>
      <c r="I37" s="8">
        <v>-1</v>
      </c>
      <c r="J37" s="8">
        <v>-1</v>
      </c>
      <c r="K37" s="8">
        <v>-1</v>
      </c>
      <c r="L37" s="8">
        <v>-1</v>
      </c>
      <c r="M37" s="8">
        <v>-1</v>
      </c>
      <c r="N37" s="8"/>
      <c r="O37" s="8"/>
      <c r="P37" s="8"/>
      <c r="Q37" s="8"/>
      <c r="R37" s="8"/>
      <c r="S37" s="8"/>
      <c r="T37" s="8"/>
      <c r="U37" s="8"/>
      <c r="V37" s="8"/>
      <c r="W37" s="8"/>
      <c r="X37" s="8"/>
      <c r="Y37" s="8"/>
      <c r="Z37" s="8"/>
      <c r="AA37" s="8"/>
      <c r="AB37" s="8"/>
      <c r="AC37" s="8"/>
      <c r="AD37" s="8"/>
      <c r="AE37" s="8"/>
      <c r="AF37" s="8"/>
      <c r="AG37" s="8"/>
      <c r="AH37" s="8"/>
      <c r="AI37" s="8"/>
      <c r="AJ37" s="8"/>
      <c r="AK37" s="33">
        <v>16</v>
      </c>
    </row>
    <row r="38" spans="1:42" x14ac:dyDescent="0.2">
      <c r="A38" s="3" t="s">
        <v>102</v>
      </c>
      <c r="B38" s="3" t="s">
        <v>52</v>
      </c>
      <c r="C38" s="3" t="s">
        <v>7</v>
      </c>
      <c r="D38" s="3" t="s">
        <v>59</v>
      </c>
      <c r="E38" s="38" t="s">
        <v>27</v>
      </c>
      <c r="F38" s="3" t="s">
        <v>8</v>
      </c>
      <c r="G38" s="8"/>
      <c r="H38" s="8"/>
      <c r="I38" s="8"/>
      <c r="J38" s="8"/>
      <c r="K38" s="8"/>
      <c r="L38" s="8"/>
      <c r="M38" s="8"/>
      <c r="N38" s="8"/>
      <c r="O38" s="8"/>
      <c r="P38" s="8"/>
      <c r="Q38" s="8"/>
      <c r="R38" s="8"/>
      <c r="S38" s="8"/>
      <c r="T38" s="8"/>
      <c r="U38" s="8"/>
      <c r="V38" s="8"/>
      <c r="W38" s="8">
        <v>2.4580000000000002</v>
      </c>
      <c r="X38" s="8">
        <v>47.082999999999998</v>
      </c>
      <c r="Y38" s="8">
        <v>7.1040000000000001</v>
      </c>
      <c r="Z38" s="8">
        <v>6.2949999999999999</v>
      </c>
      <c r="AA38" s="8">
        <v>423.84</v>
      </c>
      <c r="AB38" s="8"/>
      <c r="AC38" s="8"/>
      <c r="AD38" s="8">
        <v>0.53300000000000003</v>
      </c>
      <c r="AE38" s="8"/>
      <c r="AF38" s="8"/>
      <c r="AG38" s="8"/>
      <c r="AH38" s="8">
        <v>0.86199999999999999</v>
      </c>
      <c r="AI38" s="8">
        <v>1.53</v>
      </c>
      <c r="AJ38" s="8"/>
      <c r="AK38" s="15">
        <v>17</v>
      </c>
      <c r="AM38" s="9">
        <f>+AP38/$AP$3</f>
        <v>1.0379044471727397E-2</v>
      </c>
      <c r="AN38" s="10">
        <f>+AN36+AM38</f>
        <v>0.95436507696808437</v>
      </c>
      <c r="AP38" s="5">
        <f>SUM(G38:AJ38)</f>
        <v>489.70499999999998</v>
      </c>
    </row>
    <row r="39" spans="1:42" x14ac:dyDescent="0.2">
      <c r="A39" s="3" t="s">
        <v>102</v>
      </c>
      <c r="B39" s="3" t="s">
        <v>52</v>
      </c>
      <c r="C39" s="3" t="s">
        <v>7</v>
      </c>
      <c r="D39" s="3" t="s">
        <v>59</v>
      </c>
      <c r="E39" s="38" t="s">
        <v>27</v>
      </c>
      <c r="F39" s="3" t="s">
        <v>9</v>
      </c>
      <c r="G39" s="8"/>
      <c r="H39" s="8"/>
      <c r="I39" s="8"/>
      <c r="J39" s="8"/>
      <c r="K39" s="8"/>
      <c r="L39" s="8"/>
      <c r="M39" s="8"/>
      <c r="N39" s="8"/>
      <c r="O39" s="8"/>
      <c r="P39" s="8"/>
      <c r="Q39" s="8"/>
      <c r="R39" s="8"/>
      <c r="S39" s="8"/>
      <c r="T39" s="8"/>
      <c r="U39" s="8"/>
      <c r="V39" s="8"/>
      <c r="W39" s="8">
        <v>-1</v>
      </c>
      <c r="X39" s="8">
        <v>-1</v>
      </c>
      <c r="Y39" s="8">
        <v>-1</v>
      </c>
      <c r="Z39" s="8">
        <v>-1</v>
      </c>
      <c r="AA39" s="8">
        <v>-1</v>
      </c>
      <c r="AB39" s="8"/>
      <c r="AC39" s="8"/>
      <c r="AD39" s="8">
        <v>-1</v>
      </c>
      <c r="AE39" s="8"/>
      <c r="AF39" s="8"/>
      <c r="AG39" s="8"/>
      <c r="AH39" s="8">
        <v>-1</v>
      </c>
      <c r="AI39" s="8">
        <v>-1</v>
      </c>
      <c r="AJ39" s="8"/>
      <c r="AK39" s="15">
        <v>17</v>
      </c>
    </row>
    <row r="40" spans="1:42" x14ac:dyDescent="0.2">
      <c r="A40" s="3" t="s">
        <v>102</v>
      </c>
      <c r="B40" s="3" t="s">
        <v>52</v>
      </c>
      <c r="C40" s="3" t="s">
        <v>7</v>
      </c>
      <c r="D40" s="3" t="s">
        <v>59</v>
      </c>
      <c r="E40" s="38" t="s">
        <v>11</v>
      </c>
      <c r="F40" s="3" t="s">
        <v>8</v>
      </c>
      <c r="G40" s="8"/>
      <c r="H40" s="8"/>
      <c r="I40" s="8"/>
      <c r="J40" s="8"/>
      <c r="K40" s="8"/>
      <c r="L40" s="8"/>
      <c r="M40" s="8"/>
      <c r="N40" s="8"/>
      <c r="O40" s="8"/>
      <c r="P40" s="8"/>
      <c r="Q40" s="8"/>
      <c r="R40" s="8"/>
      <c r="S40" s="8"/>
      <c r="T40" s="8"/>
      <c r="U40" s="8"/>
      <c r="V40" s="8"/>
      <c r="W40" s="8">
        <v>18.846</v>
      </c>
      <c r="X40" s="8">
        <v>360.97</v>
      </c>
      <c r="Y40" s="8">
        <v>54.463999999999999</v>
      </c>
      <c r="Z40" s="8">
        <v>48.262</v>
      </c>
      <c r="AA40" s="8"/>
      <c r="AB40" s="8"/>
      <c r="AC40" s="8">
        <v>2.7749999999999999</v>
      </c>
      <c r="AD40" s="8"/>
      <c r="AE40" s="8"/>
      <c r="AF40" s="8">
        <v>1.077</v>
      </c>
      <c r="AG40" s="8"/>
      <c r="AH40" s="8"/>
      <c r="AI40" s="8"/>
      <c r="AJ40" s="8"/>
      <c r="AK40" s="15">
        <v>18</v>
      </c>
      <c r="AM40" s="9">
        <f>+AP40/$AP$3</f>
        <v>1.030886953733651E-2</v>
      </c>
      <c r="AN40" s="10">
        <f>+AN38+AM40</f>
        <v>0.96467394650542093</v>
      </c>
      <c r="AP40" s="5">
        <f>SUM(G40:AJ40)</f>
        <v>486.39400000000001</v>
      </c>
    </row>
    <row r="41" spans="1:42" x14ac:dyDescent="0.2">
      <c r="A41" s="3" t="s">
        <v>102</v>
      </c>
      <c r="B41" s="3" t="s">
        <v>52</v>
      </c>
      <c r="C41" s="3" t="s">
        <v>7</v>
      </c>
      <c r="D41" s="3" t="s">
        <v>59</v>
      </c>
      <c r="E41" s="38" t="s">
        <v>11</v>
      </c>
      <c r="F41" s="3" t="s">
        <v>9</v>
      </c>
      <c r="G41" s="8"/>
      <c r="H41" s="8"/>
      <c r="I41" s="8"/>
      <c r="J41" s="8"/>
      <c r="K41" s="8"/>
      <c r="L41" s="8"/>
      <c r="M41" s="8"/>
      <c r="N41" s="8"/>
      <c r="O41" s="8"/>
      <c r="P41" s="8"/>
      <c r="Q41" s="8"/>
      <c r="R41" s="8"/>
      <c r="S41" s="8"/>
      <c r="T41" s="8"/>
      <c r="U41" s="8"/>
      <c r="V41" s="8"/>
      <c r="W41" s="8">
        <v>-1</v>
      </c>
      <c r="X41" s="8">
        <v>-1</v>
      </c>
      <c r="Y41" s="8">
        <v>-1</v>
      </c>
      <c r="Z41" s="8">
        <v>-1</v>
      </c>
      <c r="AA41" s="8"/>
      <c r="AB41" s="8"/>
      <c r="AC41" s="8">
        <v>-1</v>
      </c>
      <c r="AD41" s="8"/>
      <c r="AE41" s="8"/>
      <c r="AF41" s="8">
        <v>-1</v>
      </c>
      <c r="AG41" s="8"/>
      <c r="AH41" s="8"/>
      <c r="AI41" s="8"/>
      <c r="AJ41" s="8"/>
      <c r="AK41" s="15">
        <v>18</v>
      </c>
    </row>
    <row r="42" spans="1:42" x14ac:dyDescent="0.2">
      <c r="A42" s="3" t="s">
        <v>102</v>
      </c>
      <c r="B42" s="3" t="s">
        <v>52</v>
      </c>
      <c r="C42" s="3" t="s">
        <v>7</v>
      </c>
      <c r="D42" s="3" t="s">
        <v>53</v>
      </c>
      <c r="E42" s="38" t="s">
        <v>22</v>
      </c>
      <c r="F42" s="3" t="s">
        <v>8</v>
      </c>
      <c r="G42" s="8">
        <v>54.66</v>
      </c>
      <c r="H42" s="8">
        <v>13.68</v>
      </c>
      <c r="I42" s="8">
        <v>22.05</v>
      </c>
      <c r="J42" s="8">
        <v>26.46</v>
      </c>
      <c r="K42" s="8">
        <v>29.71</v>
      </c>
      <c r="L42" s="8">
        <v>28.74</v>
      </c>
      <c r="M42" s="8">
        <v>23.22</v>
      </c>
      <c r="N42" s="8">
        <v>21.73</v>
      </c>
      <c r="O42" s="8">
        <v>6.71</v>
      </c>
      <c r="P42" s="8">
        <v>3.39</v>
      </c>
      <c r="Q42" s="8">
        <v>18.8</v>
      </c>
      <c r="R42" s="8">
        <v>8.64</v>
      </c>
      <c r="S42" s="8">
        <v>112.67</v>
      </c>
      <c r="T42" s="8">
        <v>21.75</v>
      </c>
      <c r="U42" s="8">
        <v>3.85</v>
      </c>
      <c r="V42" s="8">
        <v>0.48</v>
      </c>
      <c r="W42" s="8">
        <v>1.25</v>
      </c>
      <c r="X42" s="8">
        <v>0.65</v>
      </c>
      <c r="Y42" s="8">
        <v>4.59</v>
      </c>
      <c r="Z42" s="8"/>
      <c r="AA42" s="8">
        <v>14.33</v>
      </c>
      <c r="AB42" s="8">
        <v>1.1599999999999999</v>
      </c>
      <c r="AC42" s="8"/>
      <c r="AD42" s="8">
        <v>56.384999999999998</v>
      </c>
      <c r="AE42" s="8"/>
      <c r="AF42" s="8"/>
      <c r="AG42" s="8"/>
      <c r="AH42" s="8"/>
      <c r="AI42" s="8"/>
      <c r="AJ42" s="8"/>
      <c r="AK42" s="15">
        <v>19</v>
      </c>
      <c r="AM42" s="9">
        <f>+AP42/$AP$3</f>
        <v>1.0065366118062304E-2</v>
      </c>
      <c r="AN42" s="10">
        <f>+AN40+AM42</f>
        <v>0.97473931262348323</v>
      </c>
      <c r="AP42" s="5">
        <f>SUM(G42:AJ42)</f>
        <v>474.90500000000003</v>
      </c>
    </row>
    <row r="43" spans="1:42" x14ac:dyDescent="0.2">
      <c r="A43" s="3" t="s">
        <v>102</v>
      </c>
      <c r="B43" s="3" t="s">
        <v>52</v>
      </c>
      <c r="C43" s="3" t="s">
        <v>7</v>
      </c>
      <c r="D43" s="3" t="s">
        <v>53</v>
      </c>
      <c r="E43" s="38" t="s">
        <v>22</v>
      </c>
      <c r="F43" s="3" t="s">
        <v>9</v>
      </c>
      <c r="G43" s="8" t="s">
        <v>13</v>
      </c>
      <c r="H43" s="8" t="s">
        <v>13</v>
      </c>
      <c r="I43" s="8" t="s">
        <v>13</v>
      </c>
      <c r="J43" s="8" t="s">
        <v>13</v>
      </c>
      <c r="K43" s="8" t="s">
        <v>13</v>
      </c>
      <c r="L43" s="8" t="s">
        <v>13</v>
      </c>
      <c r="M43" s="8" t="s">
        <v>13</v>
      </c>
      <c r="N43" s="8" t="s">
        <v>13</v>
      </c>
      <c r="O43" s="8" t="s">
        <v>13</v>
      </c>
      <c r="P43" s="8" t="s">
        <v>13</v>
      </c>
      <c r="Q43" s="8" t="s">
        <v>13</v>
      </c>
      <c r="R43" s="8" t="s">
        <v>13</v>
      </c>
      <c r="S43" s="8" t="s">
        <v>13</v>
      </c>
      <c r="T43" s="8" t="s">
        <v>13</v>
      </c>
      <c r="U43" s="8" t="s">
        <v>13</v>
      </c>
      <c r="V43" s="8" t="s">
        <v>13</v>
      </c>
      <c r="W43" s="8" t="s">
        <v>13</v>
      </c>
      <c r="X43" s="8" t="s">
        <v>13</v>
      </c>
      <c r="Y43" s="8" t="s">
        <v>13</v>
      </c>
      <c r="Z43" s="8"/>
      <c r="AA43" s="8">
        <v>-1</v>
      </c>
      <c r="AB43" s="8" t="s">
        <v>13</v>
      </c>
      <c r="AC43" s="8"/>
      <c r="AD43" s="8">
        <v>-1</v>
      </c>
      <c r="AE43" s="8"/>
      <c r="AF43" s="8"/>
      <c r="AG43" s="8"/>
      <c r="AH43" s="8"/>
      <c r="AI43" s="8"/>
      <c r="AJ43" s="8"/>
      <c r="AK43" s="15">
        <v>19</v>
      </c>
    </row>
    <row r="44" spans="1:42" x14ac:dyDescent="0.2">
      <c r="A44" s="3" t="s">
        <v>102</v>
      </c>
      <c r="B44" s="3" t="s">
        <v>52</v>
      </c>
      <c r="C44" s="3" t="s">
        <v>7</v>
      </c>
      <c r="D44" s="3" t="s">
        <v>60</v>
      </c>
      <c r="E44" s="38" t="s">
        <v>31</v>
      </c>
      <c r="F44" s="3" t="s">
        <v>8</v>
      </c>
      <c r="G44" s="8">
        <v>466</v>
      </c>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15">
        <v>20</v>
      </c>
      <c r="AM44" s="9">
        <f>+AP44/$AP$3</f>
        <v>9.8766292437793522E-3</v>
      </c>
      <c r="AN44" s="10">
        <f>+AN42+AM44</f>
        <v>0.98461594186726253</v>
      </c>
      <c r="AP44" s="5">
        <f>SUM(G44:AJ44)</f>
        <v>466</v>
      </c>
    </row>
    <row r="45" spans="1:42" x14ac:dyDescent="0.2">
      <c r="A45" s="3" t="s">
        <v>102</v>
      </c>
      <c r="B45" s="3" t="s">
        <v>52</v>
      </c>
      <c r="C45" s="3" t="s">
        <v>7</v>
      </c>
      <c r="D45" s="3" t="s">
        <v>60</v>
      </c>
      <c r="E45" s="38" t="s">
        <v>31</v>
      </c>
      <c r="F45" s="3" t="s">
        <v>9</v>
      </c>
      <c r="G45" s="8">
        <v>-1</v>
      </c>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15">
        <v>20</v>
      </c>
    </row>
    <row r="46" spans="1:42" x14ac:dyDescent="0.2">
      <c r="A46" s="3" t="s">
        <v>102</v>
      </c>
      <c r="B46" s="3" t="s">
        <v>52</v>
      </c>
      <c r="C46" s="3" t="s">
        <v>7</v>
      </c>
      <c r="D46" s="3" t="s">
        <v>150</v>
      </c>
      <c r="E46" s="38" t="s">
        <v>33</v>
      </c>
      <c r="F46" s="3" t="s">
        <v>8</v>
      </c>
      <c r="G46" s="8"/>
      <c r="H46" s="8"/>
      <c r="I46" s="8"/>
      <c r="J46" s="8"/>
      <c r="K46" s="8"/>
      <c r="L46" s="8"/>
      <c r="M46" s="8"/>
      <c r="N46" s="8"/>
      <c r="O46" s="8"/>
      <c r="P46" s="8">
        <v>298</v>
      </c>
      <c r="Q46" s="8"/>
      <c r="R46" s="8"/>
      <c r="S46" s="8"/>
      <c r="T46" s="8"/>
      <c r="U46" s="8"/>
      <c r="V46" s="8"/>
      <c r="W46" s="8"/>
      <c r="X46" s="8"/>
      <c r="Y46" s="8"/>
      <c r="Z46" s="8"/>
      <c r="AA46" s="8"/>
      <c r="AB46" s="8"/>
      <c r="AC46" s="8"/>
      <c r="AD46" s="8"/>
      <c r="AE46" s="8"/>
      <c r="AF46" s="8"/>
      <c r="AG46" s="8"/>
      <c r="AH46" s="8"/>
      <c r="AI46" s="8"/>
      <c r="AJ46" s="8"/>
      <c r="AK46" s="15">
        <v>21</v>
      </c>
      <c r="AM46" s="9">
        <f>+AP46/$AP$3</f>
        <v>6.3159560400134051E-3</v>
      </c>
      <c r="AN46" s="10">
        <f>+AN44+AM46</f>
        <v>0.99093189790727598</v>
      </c>
      <c r="AP46" s="5">
        <f>SUM(G46:AJ46)</f>
        <v>298</v>
      </c>
    </row>
    <row r="47" spans="1:42" x14ac:dyDescent="0.2">
      <c r="A47" s="3" t="s">
        <v>102</v>
      </c>
      <c r="B47" s="3" t="s">
        <v>52</v>
      </c>
      <c r="C47" s="3" t="s">
        <v>7</v>
      </c>
      <c r="D47" s="3" t="s">
        <v>150</v>
      </c>
      <c r="E47" s="38" t="s">
        <v>33</v>
      </c>
      <c r="F47" s="3" t="s">
        <v>9</v>
      </c>
      <c r="G47" s="8"/>
      <c r="H47" s="8"/>
      <c r="I47" s="8"/>
      <c r="J47" s="8"/>
      <c r="K47" s="8"/>
      <c r="L47" s="8"/>
      <c r="M47" s="8"/>
      <c r="N47" s="8"/>
      <c r="O47" s="8"/>
      <c r="P47" s="8">
        <v>-1</v>
      </c>
      <c r="Q47" s="8"/>
      <c r="R47" s="8"/>
      <c r="S47" s="8"/>
      <c r="T47" s="8"/>
      <c r="U47" s="8"/>
      <c r="V47" s="8"/>
      <c r="W47" s="8"/>
      <c r="X47" s="8"/>
      <c r="Y47" s="8"/>
      <c r="Z47" s="8"/>
      <c r="AA47" s="8"/>
      <c r="AB47" s="8"/>
      <c r="AC47" s="8"/>
      <c r="AD47" s="8"/>
      <c r="AE47" s="8"/>
      <c r="AF47" s="8"/>
      <c r="AG47" s="8"/>
      <c r="AH47" s="8"/>
      <c r="AI47" s="8"/>
      <c r="AJ47" s="8"/>
      <c r="AK47" s="15">
        <v>21</v>
      </c>
    </row>
    <row r="48" spans="1:42" x14ac:dyDescent="0.2">
      <c r="A48" s="3" t="s">
        <v>102</v>
      </c>
      <c r="B48" s="3" t="s">
        <v>52</v>
      </c>
      <c r="C48" s="3" t="s">
        <v>7</v>
      </c>
      <c r="D48" s="3" t="s">
        <v>53</v>
      </c>
      <c r="E48" s="38" t="s">
        <v>25</v>
      </c>
      <c r="F48" s="3" t="s">
        <v>8</v>
      </c>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v>88.387</v>
      </c>
      <c r="AI48" s="8">
        <v>62.723999999999997</v>
      </c>
      <c r="AJ48" s="8"/>
      <c r="AK48" s="15">
        <v>22</v>
      </c>
      <c r="AM48" s="9">
        <f>+AP48/$AP$3</f>
        <v>3.20271957437069E-3</v>
      </c>
      <c r="AN48" s="10">
        <f>+AN46+AM48</f>
        <v>0.99413461748164667</v>
      </c>
      <c r="AP48" s="5">
        <f>SUM(G48:AJ48)</f>
        <v>151.11099999999999</v>
      </c>
    </row>
    <row r="49" spans="1:42" x14ac:dyDescent="0.2">
      <c r="A49" s="3" t="s">
        <v>102</v>
      </c>
      <c r="B49" s="3" t="s">
        <v>52</v>
      </c>
      <c r="C49" s="3" t="s">
        <v>7</v>
      </c>
      <c r="D49" s="3" t="s">
        <v>53</v>
      </c>
      <c r="E49" s="38" t="s">
        <v>25</v>
      </c>
      <c r="F49" s="3" t="s">
        <v>9</v>
      </c>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v>-1</v>
      </c>
      <c r="AI49" s="8">
        <v>-1</v>
      </c>
      <c r="AJ49" s="8"/>
      <c r="AK49" s="15">
        <v>22</v>
      </c>
    </row>
    <row r="50" spans="1:42" x14ac:dyDescent="0.2">
      <c r="A50" s="3" t="s">
        <v>102</v>
      </c>
      <c r="B50" s="3" t="s">
        <v>52</v>
      </c>
      <c r="C50" s="3" t="s">
        <v>7</v>
      </c>
      <c r="D50" s="3" t="s">
        <v>97</v>
      </c>
      <c r="E50" s="38" t="s">
        <v>11</v>
      </c>
      <c r="F50" s="3" t="s">
        <v>8</v>
      </c>
      <c r="G50" s="8"/>
      <c r="H50" s="8"/>
      <c r="I50" s="8"/>
      <c r="J50" s="8"/>
      <c r="K50" s="8"/>
      <c r="L50" s="8"/>
      <c r="M50" s="8"/>
      <c r="N50" s="8"/>
      <c r="O50" s="8"/>
      <c r="P50" s="8"/>
      <c r="Q50" s="8"/>
      <c r="R50" s="8"/>
      <c r="S50" s="8"/>
      <c r="T50" s="8"/>
      <c r="U50" s="8">
        <v>4.2910000000000004</v>
      </c>
      <c r="V50" s="8">
        <v>1.6870000000000001</v>
      </c>
      <c r="W50" s="8">
        <v>0.67400000000000004</v>
      </c>
      <c r="X50" s="8">
        <v>55.939</v>
      </c>
      <c r="Y50" s="8">
        <v>1.831</v>
      </c>
      <c r="Z50" s="8">
        <v>1.0860000000000001</v>
      </c>
      <c r="AA50" s="8">
        <v>0.03</v>
      </c>
      <c r="AB50" s="8"/>
      <c r="AC50" s="8"/>
      <c r="AD50" s="8">
        <v>2.9000000000000001E-2</v>
      </c>
      <c r="AE50" s="8">
        <v>8.9999999999999993E-3</v>
      </c>
      <c r="AF50" s="8">
        <v>0.01</v>
      </c>
      <c r="AG50" s="8">
        <v>4.0000000000000001E-3</v>
      </c>
      <c r="AH50" s="8">
        <v>1.0999999999999999E-2</v>
      </c>
      <c r="AI50" s="8">
        <v>6.04</v>
      </c>
      <c r="AJ50" s="8">
        <v>3.42</v>
      </c>
      <c r="AK50" s="15">
        <v>23</v>
      </c>
      <c r="AM50" s="9">
        <f>+AP50/$AP$3</f>
        <v>1.590879115165927E-3</v>
      </c>
      <c r="AN50" s="10">
        <f>+AN48+AM50</f>
        <v>0.99572549659681264</v>
      </c>
      <c r="AP50" s="5">
        <f>SUM(G50:AJ50)</f>
        <v>75.061000000000007</v>
      </c>
    </row>
    <row r="51" spans="1:42" x14ac:dyDescent="0.2">
      <c r="A51" s="3" t="s">
        <v>102</v>
      </c>
      <c r="B51" s="3" t="s">
        <v>52</v>
      </c>
      <c r="C51" s="3" t="s">
        <v>7</v>
      </c>
      <c r="D51" s="3" t="s">
        <v>97</v>
      </c>
      <c r="E51" s="38" t="s">
        <v>11</v>
      </c>
      <c r="F51" s="3" t="s">
        <v>9</v>
      </c>
      <c r="G51" s="8"/>
      <c r="H51" s="8"/>
      <c r="I51" s="8"/>
      <c r="J51" s="8"/>
      <c r="K51" s="8"/>
      <c r="L51" s="8"/>
      <c r="M51" s="8"/>
      <c r="N51" s="8"/>
      <c r="O51" s="8"/>
      <c r="P51" s="8"/>
      <c r="Q51" s="8"/>
      <c r="R51" s="8"/>
      <c r="S51" s="8"/>
      <c r="T51" s="8"/>
      <c r="U51" s="8">
        <v>-1</v>
      </c>
      <c r="V51" s="8">
        <v>-1</v>
      </c>
      <c r="W51" s="8">
        <v>-1</v>
      </c>
      <c r="X51" s="8">
        <v>-1</v>
      </c>
      <c r="Y51" s="8">
        <v>-1</v>
      </c>
      <c r="Z51" s="8">
        <v>-1</v>
      </c>
      <c r="AA51" s="8">
        <v>-1</v>
      </c>
      <c r="AB51" s="8"/>
      <c r="AC51" s="8"/>
      <c r="AD51" s="8">
        <v>-1</v>
      </c>
      <c r="AE51" s="8">
        <v>-1</v>
      </c>
      <c r="AF51" s="8">
        <v>-1</v>
      </c>
      <c r="AG51" s="8">
        <v>-1</v>
      </c>
      <c r="AH51" s="8">
        <v>-1</v>
      </c>
      <c r="AI51" s="8">
        <v>-1</v>
      </c>
      <c r="AJ51" s="8">
        <v>-1</v>
      </c>
      <c r="AK51" s="15">
        <v>23</v>
      </c>
    </row>
    <row r="52" spans="1:42" x14ac:dyDescent="0.2">
      <c r="A52" s="3" t="s">
        <v>102</v>
      </c>
      <c r="B52" s="3" t="s">
        <v>52</v>
      </c>
      <c r="C52" s="3" t="s">
        <v>17</v>
      </c>
      <c r="D52" s="3" t="s">
        <v>57</v>
      </c>
      <c r="E52" s="38" t="s">
        <v>33</v>
      </c>
      <c r="F52" s="3" t="s">
        <v>8</v>
      </c>
      <c r="G52" s="8"/>
      <c r="H52" s="8"/>
      <c r="I52" s="8"/>
      <c r="J52" s="8"/>
      <c r="K52" s="8"/>
      <c r="L52" s="8"/>
      <c r="M52" s="8"/>
      <c r="N52" s="8">
        <v>21</v>
      </c>
      <c r="O52" s="8"/>
      <c r="P52" s="8">
        <v>42</v>
      </c>
      <c r="Q52" s="8">
        <v>12</v>
      </c>
      <c r="R52" s="8"/>
      <c r="S52" s="8"/>
      <c r="T52" s="8"/>
      <c r="U52" s="8"/>
      <c r="V52" s="8"/>
      <c r="W52" s="8"/>
      <c r="X52" s="8"/>
      <c r="Y52" s="8"/>
      <c r="Z52" s="8"/>
      <c r="AA52" s="8"/>
      <c r="AB52" s="8"/>
      <c r="AC52" s="8"/>
      <c r="AD52" s="8"/>
      <c r="AE52" s="8"/>
      <c r="AF52" s="8"/>
      <c r="AG52" s="8"/>
      <c r="AH52" s="8"/>
      <c r="AI52" s="8"/>
      <c r="AJ52" s="8"/>
      <c r="AK52" s="15">
        <v>24</v>
      </c>
      <c r="AM52" s="9">
        <f>+AP52/$AP$3</f>
        <v>1.5895862516812262E-3</v>
      </c>
      <c r="AN52" s="10">
        <f>+AN50+AM52</f>
        <v>0.99731508284849391</v>
      </c>
      <c r="AP52" s="5">
        <f>SUM(G52:AJ52)</f>
        <v>75</v>
      </c>
    </row>
    <row r="53" spans="1:42" x14ac:dyDescent="0.2">
      <c r="A53" s="3" t="s">
        <v>102</v>
      </c>
      <c r="B53" s="3" t="s">
        <v>52</v>
      </c>
      <c r="C53" s="3" t="s">
        <v>17</v>
      </c>
      <c r="D53" s="3" t="s">
        <v>57</v>
      </c>
      <c r="E53" s="38" t="s">
        <v>33</v>
      </c>
      <c r="F53" s="3" t="s">
        <v>9</v>
      </c>
      <c r="G53" s="8"/>
      <c r="H53" s="8"/>
      <c r="I53" s="8"/>
      <c r="J53" s="8"/>
      <c r="K53" s="8"/>
      <c r="L53" s="8"/>
      <c r="M53" s="8"/>
      <c r="N53" s="8">
        <v>-1</v>
      </c>
      <c r="O53" s="8"/>
      <c r="P53" s="8">
        <v>-1</v>
      </c>
      <c r="Q53" s="8">
        <v>-1</v>
      </c>
      <c r="R53" s="8"/>
      <c r="S53" s="8"/>
      <c r="T53" s="8"/>
      <c r="U53" s="8"/>
      <c r="V53" s="8"/>
      <c r="W53" s="8"/>
      <c r="X53" s="8"/>
      <c r="Y53" s="8"/>
      <c r="Z53" s="8"/>
      <c r="AA53" s="8"/>
      <c r="AB53" s="8"/>
      <c r="AC53" s="8"/>
      <c r="AD53" s="8"/>
      <c r="AE53" s="8"/>
      <c r="AF53" s="8"/>
      <c r="AG53" s="8"/>
      <c r="AH53" s="8"/>
      <c r="AI53" s="8"/>
      <c r="AJ53" s="8"/>
      <c r="AK53" s="15">
        <v>24</v>
      </c>
    </row>
    <row r="54" spans="1:42" x14ac:dyDescent="0.2">
      <c r="A54" s="3" t="s">
        <v>102</v>
      </c>
      <c r="B54" s="3" t="s">
        <v>52</v>
      </c>
      <c r="C54" s="3" t="s">
        <v>7</v>
      </c>
      <c r="D54" s="3" t="s">
        <v>55</v>
      </c>
      <c r="E54" s="38" t="s">
        <v>33</v>
      </c>
      <c r="F54" s="3" t="s">
        <v>8</v>
      </c>
      <c r="G54" s="8">
        <v>19</v>
      </c>
      <c r="H54" s="8"/>
      <c r="I54" s="8"/>
      <c r="J54" s="8"/>
      <c r="K54" s="8"/>
      <c r="L54" s="8">
        <v>14</v>
      </c>
      <c r="M54" s="8"/>
      <c r="N54" s="8"/>
      <c r="O54" s="8"/>
      <c r="P54" s="8"/>
      <c r="Q54" s="8">
        <v>15</v>
      </c>
      <c r="R54" s="8"/>
      <c r="S54" s="8"/>
      <c r="T54" s="8">
        <v>1</v>
      </c>
      <c r="U54" s="8"/>
      <c r="V54" s="8"/>
      <c r="W54" s="8"/>
      <c r="X54" s="8"/>
      <c r="Y54" s="8"/>
      <c r="Z54" s="8"/>
      <c r="AA54" s="8"/>
      <c r="AB54" s="8">
        <v>4</v>
      </c>
      <c r="AC54" s="8"/>
      <c r="AD54" s="8"/>
      <c r="AE54" s="8"/>
      <c r="AF54" s="8"/>
      <c r="AG54" s="8"/>
      <c r="AH54" s="8"/>
      <c r="AI54" s="8"/>
      <c r="AJ54" s="8"/>
      <c r="AK54" s="15">
        <v>25</v>
      </c>
      <c r="AM54" s="9">
        <f>+AP54/$AP$3</f>
        <v>1.1233076178547331E-3</v>
      </c>
      <c r="AN54" s="10">
        <f>+AN52+AM54</f>
        <v>0.99843839046634864</v>
      </c>
      <c r="AP54" s="5">
        <f>SUM(G54:AJ54)</f>
        <v>53</v>
      </c>
    </row>
    <row r="55" spans="1:42" x14ac:dyDescent="0.2">
      <c r="A55" s="3" t="s">
        <v>102</v>
      </c>
      <c r="B55" s="3" t="s">
        <v>52</v>
      </c>
      <c r="C55" s="3" t="s">
        <v>7</v>
      </c>
      <c r="D55" s="3" t="s">
        <v>55</v>
      </c>
      <c r="E55" s="38" t="s">
        <v>33</v>
      </c>
      <c r="F55" s="3" t="s">
        <v>9</v>
      </c>
      <c r="G55" s="8">
        <v>-1</v>
      </c>
      <c r="H55" s="8"/>
      <c r="I55" s="8"/>
      <c r="J55" s="8"/>
      <c r="K55" s="8"/>
      <c r="L55" s="8">
        <v>-1</v>
      </c>
      <c r="M55" s="8"/>
      <c r="N55" s="8"/>
      <c r="O55" s="8"/>
      <c r="P55" s="8"/>
      <c r="Q55" s="8">
        <v>-1</v>
      </c>
      <c r="R55" s="8"/>
      <c r="S55" s="8"/>
      <c r="T55" s="8">
        <v>-1</v>
      </c>
      <c r="U55" s="8"/>
      <c r="V55" s="8"/>
      <c r="W55" s="8"/>
      <c r="X55" s="8"/>
      <c r="Y55" s="8"/>
      <c r="Z55" s="8"/>
      <c r="AA55" s="8"/>
      <c r="AB55" s="8">
        <v>-1</v>
      </c>
      <c r="AC55" s="8"/>
      <c r="AD55" s="8"/>
      <c r="AE55" s="8"/>
      <c r="AF55" s="8"/>
      <c r="AG55" s="8"/>
      <c r="AH55" s="8"/>
      <c r="AI55" s="8"/>
      <c r="AJ55" s="8"/>
      <c r="AK55" s="15">
        <v>25</v>
      </c>
    </row>
    <row r="56" spans="1:42" x14ac:dyDescent="0.2">
      <c r="A56" s="3" t="s">
        <v>102</v>
      </c>
      <c r="B56" s="3" t="s">
        <v>52</v>
      </c>
      <c r="C56" s="3" t="s">
        <v>7</v>
      </c>
      <c r="D56" s="3" t="s">
        <v>153</v>
      </c>
      <c r="E56" s="38" t="s">
        <v>33</v>
      </c>
      <c r="F56" s="3" t="s">
        <v>8</v>
      </c>
      <c r="G56" s="8">
        <v>4.5</v>
      </c>
      <c r="H56" s="8">
        <v>6</v>
      </c>
      <c r="I56" s="8">
        <v>5.9</v>
      </c>
      <c r="J56" s="8">
        <v>8</v>
      </c>
      <c r="K56" s="8">
        <v>6.8</v>
      </c>
      <c r="L56" s="8">
        <v>7.7</v>
      </c>
      <c r="M56" s="8">
        <v>5</v>
      </c>
      <c r="N56" s="8"/>
      <c r="O56" s="8"/>
      <c r="P56" s="8"/>
      <c r="Q56" s="8"/>
      <c r="R56" s="8"/>
      <c r="S56" s="8"/>
      <c r="T56" s="8"/>
      <c r="U56" s="8"/>
      <c r="V56" s="8"/>
      <c r="W56" s="8"/>
      <c r="X56" s="8"/>
      <c r="Y56" s="8"/>
      <c r="Z56" s="8"/>
      <c r="AA56" s="8"/>
      <c r="AB56" s="8"/>
      <c r="AC56" s="8"/>
      <c r="AD56" s="8"/>
      <c r="AE56" s="8"/>
      <c r="AF56" s="8"/>
      <c r="AG56" s="8"/>
      <c r="AH56" s="8"/>
      <c r="AI56" s="8"/>
      <c r="AJ56" s="8"/>
      <c r="AK56" s="15">
        <v>26</v>
      </c>
      <c r="AM56" s="9">
        <f>+AP56/$AP$3</f>
        <v>9.30437819317411E-4</v>
      </c>
      <c r="AN56" s="10">
        <f>+AN54+AM56</f>
        <v>0.99936882828566609</v>
      </c>
      <c r="AP56" s="5">
        <f>SUM(G56:AJ56)</f>
        <v>43.9</v>
      </c>
    </row>
    <row r="57" spans="1:42" x14ac:dyDescent="0.2">
      <c r="A57" s="3" t="s">
        <v>102</v>
      </c>
      <c r="B57" s="3" t="s">
        <v>52</v>
      </c>
      <c r="C57" s="3" t="s">
        <v>7</v>
      </c>
      <c r="D57" s="3" t="s">
        <v>153</v>
      </c>
      <c r="E57" s="38" t="s">
        <v>33</v>
      </c>
      <c r="F57" s="3" t="s">
        <v>9</v>
      </c>
      <c r="G57" s="8">
        <v>-1</v>
      </c>
      <c r="H57" s="8">
        <v>-1</v>
      </c>
      <c r="I57" s="8">
        <v>-1</v>
      </c>
      <c r="J57" s="8">
        <v>-1</v>
      </c>
      <c r="K57" s="8">
        <v>-1</v>
      </c>
      <c r="L57" s="8">
        <v>-1</v>
      </c>
      <c r="M57" s="8">
        <v>-1</v>
      </c>
      <c r="N57" s="8"/>
      <c r="O57" s="8"/>
      <c r="P57" s="8"/>
      <c r="Q57" s="8"/>
      <c r="R57" s="8"/>
      <c r="S57" s="8"/>
      <c r="T57" s="8"/>
      <c r="U57" s="8"/>
      <c r="V57" s="8"/>
      <c r="W57" s="8"/>
      <c r="X57" s="8"/>
      <c r="Y57" s="8"/>
      <c r="Z57" s="8"/>
      <c r="AA57" s="8"/>
      <c r="AB57" s="8"/>
      <c r="AC57" s="8"/>
      <c r="AD57" s="8"/>
      <c r="AE57" s="8"/>
      <c r="AF57" s="8"/>
      <c r="AG57" s="8"/>
      <c r="AH57" s="8"/>
      <c r="AI57" s="8"/>
      <c r="AJ57" s="8"/>
      <c r="AK57" s="15">
        <v>26</v>
      </c>
    </row>
    <row r="58" spans="1:42" x14ac:dyDescent="0.2">
      <c r="A58" s="3" t="s">
        <v>102</v>
      </c>
      <c r="B58" s="3" t="s">
        <v>52</v>
      </c>
      <c r="C58" s="3" t="s">
        <v>7</v>
      </c>
      <c r="D58" s="3" t="s">
        <v>152</v>
      </c>
      <c r="E58" s="38" t="s">
        <v>33</v>
      </c>
      <c r="F58" s="3" t="s">
        <v>8</v>
      </c>
      <c r="G58" s="8"/>
      <c r="H58" s="8"/>
      <c r="I58" s="8"/>
      <c r="J58" s="8"/>
      <c r="K58" s="8"/>
      <c r="L58" s="8"/>
      <c r="M58" s="8"/>
      <c r="N58" s="8"/>
      <c r="O58" s="8"/>
      <c r="P58" s="8"/>
      <c r="Q58" s="8"/>
      <c r="R58" s="8"/>
      <c r="S58" s="8"/>
      <c r="T58" s="8"/>
      <c r="U58" s="8"/>
      <c r="V58" s="8">
        <v>1.32</v>
      </c>
      <c r="W58" s="8">
        <v>1.2689999999999999</v>
      </c>
      <c r="X58" s="8"/>
      <c r="Y58" s="8">
        <v>9.7460000000000004</v>
      </c>
      <c r="Z58" s="8"/>
      <c r="AA58" s="8"/>
      <c r="AB58" s="8"/>
      <c r="AC58" s="8"/>
      <c r="AD58" s="8"/>
      <c r="AE58" s="8"/>
      <c r="AF58" s="8"/>
      <c r="AG58" s="8"/>
      <c r="AH58" s="8"/>
      <c r="AI58" s="8"/>
      <c r="AJ58" s="8"/>
      <c r="AK58" s="15">
        <v>27</v>
      </c>
      <c r="AM58" s="9">
        <f>+AP58/$AP$3</f>
        <v>2.6143395219317233E-4</v>
      </c>
      <c r="AN58" s="10">
        <f>+AN56+AM58</f>
        <v>0.99963026223785922</v>
      </c>
      <c r="AP58" s="5">
        <f>SUM(G58:AJ58)</f>
        <v>12.335000000000001</v>
      </c>
    </row>
    <row r="59" spans="1:42" x14ac:dyDescent="0.2">
      <c r="A59" s="3" t="s">
        <v>102</v>
      </c>
      <c r="B59" s="3" t="s">
        <v>52</v>
      </c>
      <c r="C59" s="3" t="s">
        <v>7</v>
      </c>
      <c r="D59" s="3" t="s">
        <v>152</v>
      </c>
      <c r="E59" s="38" t="s">
        <v>33</v>
      </c>
      <c r="F59" s="3" t="s">
        <v>9</v>
      </c>
      <c r="G59" s="8"/>
      <c r="H59" s="8"/>
      <c r="I59" s="8"/>
      <c r="J59" s="8"/>
      <c r="K59" s="8"/>
      <c r="L59" s="8"/>
      <c r="M59" s="8"/>
      <c r="N59" s="8"/>
      <c r="O59" s="8"/>
      <c r="P59" s="8"/>
      <c r="Q59" s="8"/>
      <c r="R59" s="8"/>
      <c r="S59" s="8"/>
      <c r="T59" s="8"/>
      <c r="U59" s="8"/>
      <c r="V59" s="8">
        <v>-1</v>
      </c>
      <c r="W59" s="8">
        <v>-1</v>
      </c>
      <c r="X59" s="8"/>
      <c r="Y59" s="8">
        <v>-1</v>
      </c>
      <c r="Z59" s="8"/>
      <c r="AA59" s="8"/>
      <c r="AB59" s="8"/>
      <c r="AC59" s="8"/>
      <c r="AD59" s="8"/>
      <c r="AE59" s="8"/>
      <c r="AF59" s="8"/>
      <c r="AG59" s="8"/>
      <c r="AH59" s="8"/>
      <c r="AI59" s="8"/>
      <c r="AJ59" s="8"/>
      <c r="AK59" s="15">
        <v>27</v>
      </c>
    </row>
    <row r="60" spans="1:42" x14ac:dyDescent="0.2">
      <c r="A60" s="3" t="s">
        <v>102</v>
      </c>
      <c r="B60" s="3" t="s">
        <v>52</v>
      </c>
      <c r="C60" s="3" t="s">
        <v>7</v>
      </c>
      <c r="D60" s="3" t="s">
        <v>125</v>
      </c>
      <c r="E60" s="38" t="s">
        <v>11</v>
      </c>
      <c r="F60" s="3" t="s">
        <v>8</v>
      </c>
      <c r="G60" s="8"/>
      <c r="H60" s="8"/>
      <c r="I60" s="8"/>
      <c r="J60" s="8"/>
      <c r="K60" s="8"/>
      <c r="L60" s="8"/>
      <c r="M60" s="8"/>
      <c r="N60" s="8"/>
      <c r="O60" s="8"/>
      <c r="P60" s="8"/>
      <c r="Q60" s="8"/>
      <c r="R60" s="8"/>
      <c r="S60" s="8"/>
      <c r="T60" s="8"/>
      <c r="U60" s="8"/>
      <c r="V60" s="8"/>
      <c r="W60" s="8"/>
      <c r="X60" s="8"/>
      <c r="Y60" s="8"/>
      <c r="Z60" s="8"/>
      <c r="AA60" s="8">
        <v>8.2230000000000008</v>
      </c>
      <c r="AB60" s="8"/>
      <c r="AC60" s="8"/>
      <c r="AD60" s="8"/>
      <c r="AE60" s="8"/>
      <c r="AF60" s="8"/>
      <c r="AG60" s="8"/>
      <c r="AH60" s="8"/>
      <c r="AI60" s="8"/>
      <c r="AJ60" s="8"/>
      <c r="AK60" s="15">
        <v>28</v>
      </c>
      <c r="AM60" s="9">
        <f>+AP60/$AP$3</f>
        <v>1.7428223663432964E-4</v>
      </c>
      <c r="AN60" s="10">
        <f>+AN58+AM60</f>
        <v>0.99980454447449352</v>
      </c>
      <c r="AP60" s="5">
        <f>SUM(G60:AJ60)</f>
        <v>8.2230000000000008</v>
      </c>
    </row>
    <row r="61" spans="1:42" x14ac:dyDescent="0.2">
      <c r="A61" s="3" t="s">
        <v>102</v>
      </c>
      <c r="B61" s="3" t="s">
        <v>52</v>
      </c>
      <c r="C61" s="3" t="s">
        <v>7</v>
      </c>
      <c r="D61" s="3" t="s">
        <v>125</v>
      </c>
      <c r="E61" s="38" t="s">
        <v>11</v>
      </c>
      <c r="F61" s="3" t="s">
        <v>9</v>
      </c>
      <c r="G61" s="8"/>
      <c r="H61" s="8"/>
      <c r="I61" s="8"/>
      <c r="J61" s="8"/>
      <c r="K61" s="8"/>
      <c r="L61" s="8"/>
      <c r="M61" s="8"/>
      <c r="N61" s="8"/>
      <c r="O61" s="8"/>
      <c r="P61" s="8"/>
      <c r="Q61" s="8"/>
      <c r="R61" s="8"/>
      <c r="S61" s="8"/>
      <c r="T61" s="8"/>
      <c r="U61" s="8"/>
      <c r="V61" s="8"/>
      <c r="W61" s="8"/>
      <c r="X61" s="8"/>
      <c r="Y61" s="8"/>
      <c r="Z61" s="8"/>
      <c r="AA61" s="8" t="s">
        <v>13</v>
      </c>
      <c r="AB61" s="8"/>
      <c r="AC61" s="8"/>
      <c r="AD61" s="8"/>
      <c r="AE61" s="8"/>
      <c r="AF61" s="8"/>
      <c r="AG61" s="8"/>
      <c r="AH61" s="8"/>
      <c r="AI61" s="8"/>
      <c r="AJ61" s="8"/>
      <c r="AK61" s="15">
        <v>28</v>
      </c>
    </row>
    <row r="62" spans="1:42" x14ac:dyDescent="0.2">
      <c r="A62" s="3" t="s">
        <v>102</v>
      </c>
      <c r="B62" s="3" t="s">
        <v>52</v>
      </c>
      <c r="C62" s="3" t="s">
        <v>7</v>
      </c>
      <c r="D62" s="3" t="s">
        <v>64</v>
      </c>
      <c r="E62" s="38" t="s">
        <v>63</v>
      </c>
      <c r="F62" s="3" t="s">
        <v>8</v>
      </c>
      <c r="G62" s="8"/>
      <c r="H62" s="8"/>
      <c r="I62" s="8"/>
      <c r="J62" s="8">
        <v>7</v>
      </c>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15">
        <v>29</v>
      </c>
      <c r="AM62" s="9">
        <f>+AP62/$AP$3</f>
        <v>1.4836138349024776E-4</v>
      </c>
      <c r="AN62" s="10">
        <f>+AN60+AM62</f>
        <v>0.9999529058579838</v>
      </c>
      <c r="AP62" s="5">
        <f>SUM(G62:AJ62)</f>
        <v>7</v>
      </c>
    </row>
    <row r="63" spans="1:42" x14ac:dyDescent="0.2">
      <c r="A63" s="3" t="s">
        <v>102</v>
      </c>
      <c r="B63" s="3" t="s">
        <v>52</v>
      </c>
      <c r="C63" s="3" t="s">
        <v>7</v>
      </c>
      <c r="D63" s="3" t="s">
        <v>64</v>
      </c>
      <c r="E63" s="38" t="s">
        <v>63</v>
      </c>
      <c r="F63" s="3" t="s">
        <v>9</v>
      </c>
      <c r="G63" s="8"/>
      <c r="H63" s="8"/>
      <c r="I63" s="8"/>
      <c r="J63" s="8">
        <v>-1</v>
      </c>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15">
        <v>29</v>
      </c>
    </row>
    <row r="64" spans="1:42" x14ac:dyDescent="0.2">
      <c r="A64" s="3" t="s">
        <v>102</v>
      </c>
      <c r="B64" s="3" t="s">
        <v>52</v>
      </c>
      <c r="C64" s="3" t="s">
        <v>7</v>
      </c>
      <c r="D64" s="3" t="s">
        <v>155</v>
      </c>
      <c r="E64" s="38" t="s">
        <v>33</v>
      </c>
      <c r="F64" s="3" t="s">
        <v>8</v>
      </c>
      <c r="G64" s="8"/>
      <c r="H64" s="8"/>
      <c r="I64" s="8"/>
      <c r="J64" s="8"/>
      <c r="K64" s="8"/>
      <c r="L64" s="8"/>
      <c r="M64" s="8"/>
      <c r="N64" s="8"/>
      <c r="O64" s="8"/>
      <c r="P64" s="8"/>
      <c r="Q64" s="8"/>
      <c r="R64" s="8"/>
      <c r="S64" s="8"/>
      <c r="T64" s="8"/>
      <c r="U64" s="8"/>
      <c r="V64" s="8"/>
      <c r="W64" s="8"/>
      <c r="X64" s="8">
        <v>2.222</v>
      </c>
      <c r="Y64" s="8"/>
      <c r="Z64" s="8"/>
      <c r="AA64" s="8"/>
      <c r="AB64" s="8"/>
      <c r="AC64" s="8"/>
      <c r="AD64" s="8"/>
      <c r="AE64" s="8"/>
      <c r="AF64" s="8"/>
      <c r="AG64" s="8"/>
      <c r="AH64" s="8"/>
      <c r="AI64" s="8"/>
      <c r="AJ64" s="8"/>
      <c r="AK64" s="12">
        <v>30</v>
      </c>
      <c r="AM64" s="9">
        <f>+AP64/$AP$3</f>
        <v>4.7094142016475796E-5</v>
      </c>
      <c r="AN64" s="10">
        <f>+AN62+AM64</f>
        <v>1.0000000000000002</v>
      </c>
      <c r="AP64" s="5">
        <f>SUM(G64:AJ64)</f>
        <v>2.222</v>
      </c>
    </row>
    <row r="65" spans="1:37" x14ac:dyDescent="0.2">
      <c r="A65" s="3" t="s">
        <v>102</v>
      </c>
      <c r="B65" s="3" t="s">
        <v>52</v>
      </c>
      <c r="C65" s="3" t="s">
        <v>7</v>
      </c>
      <c r="D65" s="3" t="s">
        <v>155</v>
      </c>
      <c r="E65" s="38" t="s">
        <v>33</v>
      </c>
      <c r="F65" s="3" t="s">
        <v>9</v>
      </c>
      <c r="G65" s="8"/>
      <c r="H65" s="8"/>
      <c r="I65" s="8"/>
      <c r="J65" s="8"/>
      <c r="K65" s="8"/>
      <c r="L65" s="8"/>
      <c r="M65" s="8"/>
      <c r="N65" s="8"/>
      <c r="O65" s="8"/>
      <c r="P65" s="8"/>
      <c r="Q65" s="8"/>
      <c r="R65" s="8"/>
      <c r="S65" s="8"/>
      <c r="T65" s="8"/>
      <c r="U65" s="8"/>
      <c r="V65" s="8"/>
      <c r="W65" s="8"/>
      <c r="X65" s="8">
        <v>-1</v>
      </c>
      <c r="Y65" s="8"/>
      <c r="Z65" s="8"/>
      <c r="AA65" s="8"/>
      <c r="AB65" s="8"/>
      <c r="AC65" s="8"/>
      <c r="AD65" s="8"/>
      <c r="AE65" s="8"/>
      <c r="AF65" s="8"/>
      <c r="AG65" s="8"/>
      <c r="AH65" s="8"/>
      <c r="AI65" s="8"/>
      <c r="AJ65" s="8"/>
      <c r="AK65" s="12">
        <v>30</v>
      </c>
    </row>
  </sheetData>
  <mergeCells count="2">
    <mergeCell ref="E3:F3"/>
    <mergeCell ref="A1:L1"/>
  </mergeCells>
  <conditionalFormatting sqref="E6:E988">
    <cfRule type="cellIs" dxfId="61" priority="11" operator="equal">
      <formula>"UN"</formula>
    </cfRule>
  </conditionalFormatting>
  <conditionalFormatting sqref="G6:AK63">
    <cfRule type="cellIs" dxfId="60" priority="50" operator="equal">
      <formula>-1</formula>
    </cfRule>
    <cfRule type="cellIs" dxfId="59" priority="51" operator="equal">
      <formula>"a"</formula>
    </cfRule>
    <cfRule type="cellIs" dxfId="58" priority="52" operator="equal">
      <formula>"b"</formula>
    </cfRule>
    <cfRule type="cellIs" dxfId="57" priority="53" operator="equal">
      <formula>"c"</formula>
    </cfRule>
    <cfRule type="cellIs" dxfId="56" priority="54" operator="equal">
      <formula>"bc"</formula>
    </cfRule>
    <cfRule type="cellIs" dxfId="55" priority="55" operator="equal">
      <formula>"ab"</formula>
    </cfRule>
    <cfRule type="cellIs" dxfId="54" priority="56" operator="equal">
      <formula>"ac"</formula>
    </cfRule>
    <cfRule type="cellIs" dxfId="53" priority="57" operator="equal">
      <formula>"abc"</formula>
    </cfRule>
  </conditionalFormatting>
  <conditionalFormatting sqref="AM6:AM65">
    <cfRule type="colorScale" priority="1805">
      <colorScale>
        <cfvo type="min"/>
        <cfvo type="percentile" val="50"/>
        <cfvo type="max"/>
        <color rgb="FFF8696B"/>
        <color rgb="FFFFEB84"/>
        <color rgb="FF63BE7B"/>
      </colorScale>
    </cfRule>
  </conditionalFormatting>
  <conditionalFormatting sqref="AM9">
    <cfRule type="colorScale" priority="48">
      <colorScale>
        <cfvo type="min"/>
        <cfvo type="percentile" val="50"/>
        <cfvo type="max"/>
        <color rgb="FFF8696B"/>
        <color rgb="FFFFEB84"/>
        <color rgb="FF63BE7B"/>
      </colorScale>
    </cfRule>
  </conditionalFormatting>
  <conditionalFormatting sqref="AM11 AM13">
    <cfRule type="colorScale" priority="46">
      <colorScale>
        <cfvo type="min"/>
        <cfvo type="percentile" val="50"/>
        <cfvo type="max"/>
        <color rgb="FFF8696B"/>
        <color rgb="FFFFEB84"/>
        <color rgb="FF63BE7B"/>
      </colorScale>
    </cfRule>
  </conditionalFormatting>
  <conditionalFormatting sqref="AN6">
    <cfRule type="colorScale" priority="58">
      <colorScale>
        <cfvo type="min"/>
        <cfvo type="percentile" val="50"/>
        <cfvo type="num" val="0.97499999999999998"/>
        <color rgb="FF63BE7B"/>
        <color rgb="FFFCFCFF"/>
        <color rgb="FFF8696B"/>
      </colorScale>
    </cfRule>
  </conditionalFormatting>
  <conditionalFormatting sqref="AN7 AN9 AN11 AN13">
    <cfRule type="colorScale" priority="49">
      <colorScale>
        <cfvo type="min"/>
        <cfvo type="percentile" val="50"/>
        <cfvo type="num" val="0.97499999999999998"/>
        <color rgb="FF63BE7B"/>
        <color rgb="FFFCFCFF"/>
        <color rgb="FFF8696B"/>
      </colorScale>
    </cfRule>
  </conditionalFormatting>
  <conditionalFormatting sqref="AN9">
    <cfRule type="colorScale" priority="47">
      <colorScale>
        <cfvo type="min"/>
        <cfvo type="percentile" val="50"/>
        <cfvo type="num" val="0.97499999999999998"/>
        <color rgb="FF63BE7B"/>
        <color rgb="FFFCFCFF"/>
        <color rgb="FFF8696B"/>
      </colorScale>
    </cfRule>
  </conditionalFormatting>
  <conditionalFormatting sqref="AN6:AN65">
    <cfRule type="colorScale" priority="1830">
      <colorScale>
        <cfvo type="min"/>
        <cfvo type="percentile" val="50"/>
        <cfvo type="num" val="0.97499999999999998"/>
        <color rgb="FF63BE7B"/>
        <color rgb="FFFCFCFF"/>
        <color rgb="FFF8696B"/>
      </colorScale>
    </cfRule>
  </conditionalFormatting>
  <conditionalFormatting sqref="AN11 AN13">
    <cfRule type="colorScale" priority="45">
      <colorScale>
        <cfvo type="min"/>
        <cfvo type="percentile" val="50"/>
        <cfvo type="num" val="0.97499999999999998"/>
        <color rgb="FF63BE7B"/>
        <color rgb="FFFCFCFF"/>
        <color rgb="FFF8696B"/>
      </colorScale>
    </cfRule>
  </conditionalFormatting>
  <conditionalFormatting sqref="AP2">
    <cfRule type="cellIs" dxfId="52" priority="36" operator="equal">
      <formula>"Check functions"</formula>
    </cfRule>
  </conditionalFormatting>
  <conditionalFormatting sqref="G64:AJ65">
    <cfRule type="cellIs" dxfId="51" priority="1" operator="equal">
      <formula>-1</formula>
    </cfRule>
    <cfRule type="cellIs" dxfId="50" priority="2" operator="equal">
      <formula>"a"</formula>
    </cfRule>
    <cfRule type="cellIs" dxfId="49" priority="3" operator="equal">
      <formula>"b"</formula>
    </cfRule>
    <cfRule type="cellIs" dxfId="48" priority="4" operator="equal">
      <formula>"c"</formula>
    </cfRule>
    <cfRule type="cellIs" dxfId="47" priority="5" operator="equal">
      <formula>"bc"</formula>
    </cfRule>
    <cfRule type="cellIs" dxfId="46" priority="6" operator="equal">
      <formula>"ab"</formula>
    </cfRule>
    <cfRule type="cellIs" dxfId="45" priority="7" operator="equal">
      <formula>"ac"</formula>
    </cfRule>
    <cfRule type="cellIs" dxfId="44" priority="8" operator="equal">
      <formula>"abc"</formula>
    </cfRule>
  </conditionalFormatting>
  <pageMargins left="0.7" right="0.7" top="0.75" bottom="0.75" header="0.3" footer="0.3"/>
  <pageSetup paperSize="9" scale="36" orientation="portrait" r:id="rId1"/>
  <colBreaks count="1" manualBreakCount="1">
    <brk id="40"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P83"/>
  <sheetViews>
    <sheetView showGridLines="0" view="pageBreakPreview" zoomScaleNormal="100" zoomScaleSheetLayoutView="100" workbookViewId="0">
      <selection activeCell="AF23" sqref="AF23"/>
    </sheetView>
  </sheetViews>
  <sheetFormatPr defaultColWidth="9.140625" defaultRowHeight="11.25" x14ac:dyDescent="0.2"/>
  <cols>
    <col min="1" max="1" width="6.140625" style="3" bestFit="1" customWidth="1"/>
    <col min="2" max="2" width="4.5703125" style="3" bestFit="1" customWidth="1"/>
    <col min="3" max="3" width="5.28515625" style="3" bestFit="1" customWidth="1"/>
    <col min="4" max="4" width="17.28515625" style="3" bestFit="1" customWidth="1"/>
    <col min="5" max="5" width="6.7109375" style="38" bestFit="1" customWidth="1"/>
    <col min="6" max="6" width="4.140625" style="3" bestFit="1" customWidth="1"/>
    <col min="7" max="36" width="5.7109375" style="3" customWidth="1"/>
    <col min="37" max="37" width="5" style="12" customWidth="1"/>
    <col min="38" max="38" width="1.7109375" style="3" customWidth="1"/>
    <col min="39" max="39" width="3.85546875" style="4" bestFit="1" customWidth="1"/>
    <col min="40" max="40" width="5" style="4" bestFit="1" customWidth="1"/>
    <col min="41" max="41" width="3" style="3" customWidth="1"/>
    <col min="42" max="42" width="8.140625" style="3" bestFit="1" customWidth="1"/>
    <col min="43" max="16384" width="9.140625" style="3"/>
  </cols>
  <sheetData>
    <row r="1" spans="1:42" x14ac:dyDescent="0.2">
      <c r="A1" s="54" t="str">
        <f>+'catSMT-app'!L21</f>
        <v>Table A5-p SCRS catalogue: SSM[AT] (Scomberomorus maculatus)</v>
      </c>
      <c r="B1" s="54"/>
      <c r="C1" s="54"/>
      <c r="D1" s="54"/>
      <c r="E1" s="54"/>
      <c r="F1" s="54"/>
      <c r="G1" s="54"/>
      <c r="H1" s="54"/>
      <c r="I1" s="54"/>
      <c r="J1" s="54"/>
      <c r="K1" s="54"/>
      <c r="L1" s="54"/>
    </row>
    <row r="2" spans="1:42" x14ac:dyDescent="0.2">
      <c r="AP2" s="3" t="str">
        <f>IF((SUM(G3:AJ3)=AP3),"Ok","Check functions")</f>
        <v>Ok</v>
      </c>
    </row>
    <row r="3" spans="1:42" x14ac:dyDescent="0.2">
      <c r="E3" s="50" t="s">
        <v>36</v>
      </c>
      <c r="F3" s="51"/>
      <c r="G3" s="6">
        <f>SUMIF(G6:G83,"&gt;0")</f>
        <v>16317.215000000002</v>
      </c>
      <c r="H3" s="6">
        <f t="shared" ref="H3:AJ3" si="0">SUMIF(H6:H83,"&gt;0")</f>
        <v>14490.424999999999</v>
      </c>
      <c r="I3" s="6">
        <f t="shared" si="0"/>
        <v>13697.495000000001</v>
      </c>
      <c r="J3" s="6">
        <f t="shared" si="0"/>
        <v>16570.925000000003</v>
      </c>
      <c r="K3" s="6">
        <f t="shared" si="0"/>
        <v>15403.293000000003</v>
      </c>
      <c r="L3" s="6">
        <f t="shared" si="0"/>
        <v>8877.3110000000015</v>
      </c>
      <c r="M3" s="6">
        <f t="shared" si="0"/>
        <v>9837.3379999999979</v>
      </c>
      <c r="N3" s="6">
        <f t="shared" si="0"/>
        <v>8219.5480000000007</v>
      </c>
      <c r="O3" s="6">
        <f t="shared" si="0"/>
        <v>8383.4130000000005</v>
      </c>
      <c r="P3" s="6">
        <f t="shared" si="0"/>
        <v>9413.6570000000029</v>
      </c>
      <c r="Q3" s="6">
        <f t="shared" si="0"/>
        <v>9793.4230000000043</v>
      </c>
      <c r="R3" s="6">
        <f t="shared" si="0"/>
        <v>8118.6870000000008</v>
      </c>
      <c r="S3" s="6">
        <f t="shared" si="0"/>
        <v>10471.607999999998</v>
      </c>
      <c r="T3" s="6">
        <f t="shared" si="0"/>
        <v>6307.5420000000004</v>
      </c>
      <c r="U3" s="6">
        <f t="shared" si="0"/>
        <v>6117.7280000000001</v>
      </c>
      <c r="V3" s="6">
        <f t="shared" si="0"/>
        <v>5900.4260000000004</v>
      </c>
      <c r="W3" s="6">
        <f t="shared" si="0"/>
        <v>6199.4640000000009</v>
      </c>
      <c r="X3" s="6">
        <f t="shared" si="0"/>
        <v>11787.560999999998</v>
      </c>
      <c r="Y3" s="6">
        <f t="shared" si="0"/>
        <v>10915.689999999999</v>
      </c>
      <c r="Z3" s="6">
        <f t="shared" si="0"/>
        <v>10155.528999999999</v>
      </c>
      <c r="AA3" s="6">
        <f t="shared" si="0"/>
        <v>12684.397999999996</v>
      </c>
      <c r="AB3" s="6">
        <f t="shared" si="0"/>
        <v>7797.648000000002</v>
      </c>
      <c r="AC3" s="6">
        <f t="shared" si="0"/>
        <v>7741.3640000000005</v>
      </c>
      <c r="AD3" s="6">
        <f t="shared" si="0"/>
        <v>8668.5959999999977</v>
      </c>
      <c r="AE3" s="6">
        <f t="shared" si="0"/>
        <v>8331.67</v>
      </c>
      <c r="AF3" s="6">
        <f t="shared" si="0"/>
        <v>4332.0300000000007</v>
      </c>
      <c r="AG3" s="6">
        <f t="shared" si="0"/>
        <v>12650.822</v>
      </c>
      <c r="AH3" s="6">
        <f t="shared" si="0"/>
        <v>16691.474000000002</v>
      </c>
      <c r="AI3" s="6">
        <f t="shared" si="0"/>
        <v>11762.989000000001</v>
      </c>
      <c r="AJ3" s="44">
        <f t="shared" si="0"/>
        <v>11530.155000000001</v>
      </c>
      <c r="AP3" s="5">
        <f>SUM(AP6:AP83)</f>
        <v>309169.42400000012</v>
      </c>
    </row>
    <row r="4" spans="1:42" x14ac:dyDescent="0.2">
      <c r="A4" s="43" t="s">
        <v>168</v>
      </c>
      <c r="B4" s="43">
        <v>0</v>
      </c>
    </row>
    <row r="5" spans="1:42" ht="12" x14ac:dyDescent="0.2">
      <c r="A5" s="40" t="s">
        <v>0</v>
      </c>
      <c r="B5" s="40" t="s">
        <v>1</v>
      </c>
      <c r="C5" s="41" t="s">
        <v>2</v>
      </c>
      <c r="D5" s="41" t="s">
        <v>3</v>
      </c>
      <c r="E5" s="41" t="s">
        <v>4</v>
      </c>
      <c r="F5" s="41" t="s">
        <v>5</v>
      </c>
      <c r="G5" s="42">
        <v>1993</v>
      </c>
      <c r="H5" s="42">
        <v>1994</v>
      </c>
      <c r="I5" s="42">
        <v>1995</v>
      </c>
      <c r="J5" s="42">
        <v>1996</v>
      </c>
      <c r="K5" s="42">
        <v>1997</v>
      </c>
      <c r="L5" s="42">
        <v>1998</v>
      </c>
      <c r="M5" s="42">
        <v>1999</v>
      </c>
      <c r="N5" s="42">
        <v>2000</v>
      </c>
      <c r="O5" s="42">
        <v>2001</v>
      </c>
      <c r="P5" s="42">
        <v>2002</v>
      </c>
      <c r="Q5" s="42">
        <v>2003</v>
      </c>
      <c r="R5" s="42">
        <v>2004</v>
      </c>
      <c r="S5" s="42">
        <v>2005</v>
      </c>
      <c r="T5" s="42">
        <v>2006</v>
      </c>
      <c r="U5" s="42">
        <v>2007</v>
      </c>
      <c r="V5" s="42">
        <v>2008</v>
      </c>
      <c r="W5" s="42">
        <v>2009</v>
      </c>
      <c r="X5" s="42">
        <v>2010</v>
      </c>
      <c r="Y5" s="42">
        <v>2011</v>
      </c>
      <c r="Z5" s="42">
        <v>2012</v>
      </c>
      <c r="AA5" s="42">
        <v>2013</v>
      </c>
      <c r="AB5" s="42">
        <v>2014</v>
      </c>
      <c r="AC5" s="42">
        <v>2015</v>
      </c>
      <c r="AD5" s="42">
        <v>2016</v>
      </c>
      <c r="AE5" s="42">
        <v>2017</v>
      </c>
      <c r="AF5" s="42">
        <v>2018</v>
      </c>
      <c r="AG5" s="42">
        <v>2019</v>
      </c>
      <c r="AH5" s="42">
        <v>2020</v>
      </c>
      <c r="AI5" s="42">
        <v>2021</v>
      </c>
      <c r="AJ5" s="42">
        <v>2022</v>
      </c>
      <c r="AK5" s="14" t="s">
        <v>6</v>
      </c>
      <c r="AM5" s="7" t="s">
        <v>39</v>
      </c>
      <c r="AN5" s="7" t="s">
        <v>40</v>
      </c>
      <c r="AP5" s="3" t="str">
        <f>_xlfn.CONCAT("Σ(", G5, "-", RIGHT(AJ5,2), ")")</f>
        <v>Σ(1993-22)</v>
      </c>
    </row>
    <row r="6" spans="1:42" x14ac:dyDescent="0.2">
      <c r="A6" s="3" t="s">
        <v>103</v>
      </c>
      <c r="B6" s="3" t="s">
        <v>52</v>
      </c>
      <c r="C6" s="3" t="s">
        <v>7</v>
      </c>
      <c r="D6" s="3" t="s">
        <v>29</v>
      </c>
      <c r="E6" s="38" t="s">
        <v>25</v>
      </c>
      <c r="F6" s="3" t="s">
        <v>8</v>
      </c>
      <c r="G6" s="5">
        <v>10066</v>
      </c>
      <c r="H6" s="5">
        <v>8300</v>
      </c>
      <c r="I6" s="5">
        <v>7673</v>
      </c>
      <c r="J6" s="5">
        <v>11050</v>
      </c>
      <c r="K6" s="5">
        <v>11050</v>
      </c>
      <c r="L6" s="5">
        <v>5482.7740000000003</v>
      </c>
      <c r="M6" s="5">
        <v>6430.69</v>
      </c>
      <c r="N6" s="5">
        <v>4167.8180000000002</v>
      </c>
      <c r="O6" s="5">
        <v>3701.212</v>
      </c>
      <c r="P6" s="5">
        <v>4350.2979999999998</v>
      </c>
      <c r="Q6" s="5">
        <v>5241.6319999999996</v>
      </c>
      <c r="R6" s="5">
        <v>3641.1970000000001</v>
      </c>
      <c r="S6" s="5">
        <v>5723.2740000000003</v>
      </c>
      <c r="T6" s="5">
        <v>3856.4250000000002</v>
      </c>
      <c r="U6" s="5">
        <v>3955.384</v>
      </c>
      <c r="V6" s="5">
        <v>4154.62</v>
      </c>
      <c r="W6" s="5">
        <v>4250.7640000000001</v>
      </c>
      <c r="X6" s="5">
        <v>4128.0919999999996</v>
      </c>
      <c r="Y6" s="5">
        <v>4025.8420000000001</v>
      </c>
      <c r="Z6" s="5">
        <v>3320.5729999999999</v>
      </c>
      <c r="AA6" s="5">
        <v>3580.991</v>
      </c>
      <c r="AB6" s="5">
        <v>3856.6979999999999</v>
      </c>
      <c r="AC6" s="5">
        <v>4077.3290000000002</v>
      </c>
      <c r="AD6" s="5">
        <v>3820.2339999999999</v>
      </c>
      <c r="AE6" s="5">
        <v>3700.585</v>
      </c>
      <c r="AF6" s="5">
        <v>4320.6170000000002</v>
      </c>
      <c r="AG6" s="5">
        <v>3870.1109999999999</v>
      </c>
      <c r="AH6" s="5">
        <v>2968.3310000000001</v>
      </c>
      <c r="AI6" s="5">
        <v>2157.2800000000002</v>
      </c>
      <c r="AJ6" s="5">
        <v>1534.9059999999999</v>
      </c>
      <c r="AK6" s="15">
        <v>1</v>
      </c>
      <c r="AM6" s="9">
        <f>+AP6/$AP$3</f>
        <v>0.48017903930888051</v>
      </c>
      <c r="AN6" s="10">
        <f>+AM6</f>
        <v>0.48017903930888051</v>
      </c>
      <c r="AP6" s="5">
        <f>SUM(G6:AJ6)</f>
        <v>148456.677</v>
      </c>
    </row>
    <row r="7" spans="1:42" x14ac:dyDescent="0.2">
      <c r="A7" s="3" t="s">
        <v>103</v>
      </c>
      <c r="B7" s="3" t="s">
        <v>52</v>
      </c>
      <c r="C7" s="3" t="s">
        <v>7</v>
      </c>
      <c r="D7" s="3" t="s">
        <v>29</v>
      </c>
      <c r="E7" s="38" t="s">
        <v>25</v>
      </c>
      <c r="F7" s="3" t="s">
        <v>9</v>
      </c>
      <c r="G7" s="8">
        <v>-1</v>
      </c>
      <c r="H7" s="8">
        <v>-1</v>
      </c>
      <c r="I7" s="8">
        <v>-1</v>
      </c>
      <c r="J7" s="8">
        <v>-1</v>
      </c>
      <c r="K7" s="8">
        <v>-1</v>
      </c>
      <c r="L7" s="8">
        <v>-1</v>
      </c>
      <c r="M7" s="8">
        <v>-1</v>
      </c>
      <c r="N7" s="8">
        <v>-1</v>
      </c>
      <c r="O7" s="8">
        <v>-1</v>
      </c>
      <c r="P7" s="8">
        <v>-1</v>
      </c>
      <c r="Q7" s="8">
        <v>-1</v>
      </c>
      <c r="R7" s="8">
        <v>-1</v>
      </c>
      <c r="S7" s="8">
        <v>-1</v>
      </c>
      <c r="T7" s="8">
        <v>-1</v>
      </c>
      <c r="U7" s="8">
        <v>-1</v>
      </c>
      <c r="V7" s="8">
        <v>-1</v>
      </c>
      <c r="W7" s="8">
        <v>-1</v>
      </c>
      <c r="X7" s="8">
        <v>-1</v>
      </c>
      <c r="Y7" s="8">
        <v>-1</v>
      </c>
      <c r="Z7" s="8">
        <v>-1</v>
      </c>
      <c r="AA7" s="8">
        <v>-1</v>
      </c>
      <c r="AB7" s="8">
        <v>-1</v>
      </c>
      <c r="AC7" s="8">
        <v>-1</v>
      </c>
      <c r="AD7" s="8">
        <v>-1</v>
      </c>
      <c r="AE7" s="8">
        <v>-1</v>
      </c>
      <c r="AF7" s="8">
        <v>-1</v>
      </c>
      <c r="AG7" s="8">
        <v>-1</v>
      </c>
      <c r="AH7" s="8">
        <v>-1</v>
      </c>
      <c r="AI7" s="8">
        <v>-1</v>
      </c>
      <c r="AJ7" s="8">
        <v>-1</v>
      </c>
      <c r="AK7" s="15">
        <v>1</v>
      </c>
    </row>
    <row r="8" spans="1:42" x14ac:dyDescent="0.2">
      <c r="A8" s="3" t="s">
        <v>103</v>
      </c>
      <c r="B8" s="3" t="s">
        <v>52</v>
      </c>
      <c r="C8" s="3" t="s">
        <v>7</v>
      </c>
      <c r="D8" s="3" t="s">
        <v>136</v>
      </c>
      <c r="E8" s="38" t="s">
        <v>15</v>
      </c>
      <c r="F8" s="3" t="s">
        <v>8</v>
      </c>
      <c r="G8" s="8">
        <v>1887</v>
      </c>
      <c r="H8" s="8">
        <v>1471</v>
      </c>
      <c r="I8" s="8">
        <v>1084</v>
      </c>
      <c r="J8" s="8">
        <v>1364</v>
      </c>
      <c r="K8" s="8">
        <v>1871</v>
      </c>
      <c r="L8" s="8">
        <v>1452</v>
      </c>
      <c r="M8" s="8">
        <v>1920</v>
      </c>
      <c r="N8" s="8">
        <v>2335</v>
      </c>
      <c r="O8" s="8">
        <v>2634</v>
      </c>
      <c r="P8" s="8">
        <v>2944</v>
      </c>
      <c r="Q8" s="8">
        <v>2356</v>
      </c>
      <c r="R8" s="8">
        <v>2356</v>
      </c>
      <c r="S8" s="8">
        <v>2356</v>
      </c>
      <c r="T8" s="8"/>
      <c r="U8" s="8"/>
      <c r="V8" s="8"/>
      <c r="W8" s="8"/>
      <c r="X8" s="8">
        <v>5793.3149999999996</v>
      </c>
      <c r="Y8" s="8">
        <v>4975.8770000000004</v>
      </c>
      <c r="Z8" s="8">
        <v>4965.4859999999999</v>
      </c>
      <c r="AA8" s="8">
        <v>7211.4690000000001</v>
      </c>
      <c r="AB8" s="8">
        <v>3921.7420000000002</v>
      </c>
      <c r="AC8" s="8">
        <v>3651.5839999999998</v>
      </c>
      <c r="AD8" s="8">
        <v>4824.8370000000004</v>
      </c>
      <c r="AE8" s="8">
        <v>4611.2539999999999</v>
      </c>
      <c r="AF8" s="8">
        <v>6.4589999999999996</v>
      </c>
      <c r="AG8" s="8">
        <v>6620.1689999999999</v>
      </c>
      <c r="AH8" s="8">
        <v>11881.563</v>
      </c>
      <c r="AI8" s="8">
        <v>7311.1670000000004</v>
      </c>
      <c r="AJ8" s="8">
        <v>8752.5490000000009</v>
      </c>
      <c r="AK8" s="15">
        <v>2</v>
      </c>
      <c r="AM8" s="9">
        <f>+AP8/$AP$3</f>
        <v>0.32525037469423218</v>
      </c>
      <c r="AN8" s="10">
        <f>+AN6+AM8</f>
        <v>0.80542941400311263</v>
      </c>
      <c r="AP8" s="5">
        <f>SUM(G8:AJ8)</f>
        <v>100557.47099999998</v>
      </c>
    </row>
    <row r="9" spans="1:42" x14ac:dyDescent="0.2">
      <c r="A9" s="3" t="s">
        <v>103</v>
      </c>
      <c r="B9" s="3" t="s">
        <v>52</v>
      </c>
      <c r="C9" s="3" t="s">
        <v>7</v>
      </c>
      <c r="D9" s="3" t="s">
        <v>136</v>
      </c>
      <c r="E9" s="38" t="s">
        <v>15</v>
      </c>
      <c r="F9" s="3" t="s">
        <v>9</v>
      </c>
      <c r="G9" s="8">
        <v>-1</v>
      </c>
      <c r="H9" s="8">
        <v>-1</v>
      </c>
      <c r="I9" s="8">
        <v>-1</v>
      </c>
      <c r="J9" s="8">
        <v>-1</v>
      </c>
      <c r="K9" s="8">
        <v>-1</v>
      </c>
      <c r="L9" s="8">
        <v>-1</v>
      </c>
      <c r="M9" s="8">
        <v>-1</v>
      </c>
      <c r="N9" s="8">
        <v>-1</v>
      </c>
      <c r="O9" s="8">
        <v>-1</v>
      </c>
      <c r="P9" s="8">
        <v>-1</v>
      </c>
      <c r="Q9" s="8">
        <v>-1</v>
      </c>
      <c r="R9" s="8">
        <v>-1</v>
      </c>
      <c r="S9" s="8">
        <v>-1</v>
      </c>
      <c r="T9" s="8"/>
      <c r="U9" s="8"/>
      <c r="V9" s="8"/>
      <c r="W9" s="8"/>
      <c r="X9" s="8">
        <v>-1</v>
      </c>
      <c r="Y9" s="8">
        <v>-1</v>
      </c>
      <c r="Z9" s="8">
        <v>-1</v>
      </c>
      <c r="AA9" s="8">
        <v>-1</v>
      </c>
      <c r="AB9" s="8">
        <v>-1</v>
      </c>
      <c r="AC9" s="8">
        <v>-1</v>
      </c>
      <c r="AD9" s="8">
        <v>-1</v>
      </c>
      <c r="AE9" s="8">
        <v>-1</v>
      </c>
      <c r="AF9" s="8">
        <v>-1</v>
      </c>
      <c r="AG9" s="8">
        <v>-1</v>
      </c>
      <c r="AH9" s="8">
        <v>-1</v>
      </c>
      <c r="AI9" s="8">
        <v>-1</v>
      </c>
      <c r="AJ9" s="8">
        <v>-1</v>
      </c>
      <c r="AK9" s="15">
        <v>2</v>
      </c>
    </row>
    <row r="10" spans="1:42" x14ac:dyDescent="0.2">
      <c r="A10" s="3" t="s">
        <v>103</v>
      </c>
      <c r="B10" s="3" t="s">
        <v>52</v>
      </c>
      <c r="C10" s="3" t="s">
        <v>7</v>
      </c>
      <c r="D10" s="3" t="s">
        <v>136</v>
      </c>
      <c r="E10" s="38" t="s">
        <v>31</v>
      </c>
      <c r="F10" s="3" t="s">
        <v>8</v>
      </c>
      <c r="G10" s="8">
        <v>3027.643</v>
      </c>
      <c r="H10" s="8">
        <v>2779.4589999999998</v>
      </c>
      <c r="I10" s="8">
        <v>2094.4830000000002</v>
      </c>
      <c r="J10" s="8">
        <v>1354.4159999999999</v>
      </c>
      <c r="K10" s="8">
        <v>1416.0930000000001</v>
      </c>
      <c r="L10" s="8">
        <v>1349.5550000000001</v>
      </c>
      <c r="M10" s="8">
        <v>1162.5809999999999</v>
      </c>
      <c r="N10" s="8">
        <v>1207.5050000000001</v>
      </c>
      <c r="O10" s="8">
        <v>1259.502</v>
      </c>
      <c r="P10" s="8">
        <v>975.76900000000001</v>
      </c>
      <c r="Q10" s="8">
        <v>1117.162</v>
      </c>
      <c r="R10" s="8">
        <v>800.77099999999996</v>
      </c>
      <c r="S10" s="8">
        <v>1265.3230000000001</v>
      </c>
      <c r="T10" s="8">
        <v>1294.566</v>
      </c>
      <c r="U10" s="8">
        <v>1201.3040000000001</v>
      </c>
      <c r="V10" s="8">
        <v>971.49199999999996</v>
      </c>
      <c r="W10" s="8">
        <v>1086.3979999999999</v>
      </c>
      <c r="X10" s="8">
        <v>1028.9449999999999</v>
      </c>
      <c r="Y10" s="8">
        <v>1058.8720000000001</v>
      </c>
      <c r="Z10" s="8">
        <v>1043.9079999999999</v>
      </c>
      <c r="AA10" s="8">
        <v>1051.3900000000001</v>
      </c>
      <c r="AB10" s="8"/>
      <c r="AC10" s="8"/>
      <c r="AD10" s="8"/>
      <c r="AE10" s="8"/>
      <c r="AF10" s="8"/>
      <c r="AG10" s="8">
        <v>1377.636</v>
      </c>
      <c r="AH10" s="8">
        <v>1133.3130000000001</v>
      </c>
      <c r="AI10" s="8">
        <v>1498.1880000000001</v>
      </c>
      <c r="AJ10" s="8">
        <v>935.48099999999999</v>
      </c>
      <c r="AK10" s="15">
        <v>3</v>
      </c>
      <c r="AM10" s="9">
        <f>+AP10/$AP$3</f>
        <v>0.10832816054927859</v>
      </c>
      <c r="AN10" s="10">
        <f>+AN8+AM10</f>
        <v>0.91375757455239126</v>
      </c>
      <c r="AP10" s="5">
        <f>SUM(G10:AJ10)</f>
        <v>33491.754999999997</v>
      </c>
    </row>
    <row r="11" spans="1:42" x14ac:dyDescent="0.2">
      <c r="A11" s="3" t="s">
        <v>103</v>
      </c>
      <c r="B11" s="3" t="s">
        <v>52</v>
      </c>
      <c r="C11" s="3" t="s">
        <v>7</v>
      </c>
      <c r="D11" s="3" t="s">
        <v>136</v>
      </c>
      <c r="E11" s="38" t="s">
        <v>31</v>
      </c>
      <c r="F11" s="3" t="s">
        <v>9</v>
      </c>
      <c r="G11" s="8">
        <v>-1</v>
      </c>
      <c r="H11" s="8">
        <v>-1</v>
      </c>
      <c r="I11" s="8">
        <v>-1</v>
      </c>
      <c r="J11" s="8">
        <v>-1</v>
      </c>
      <c r="K11" s="8">
        <v>-1</v>
      </c>
      <c r="L11" s="8">
        <v>-1</v>
      </c>
      <c r="M11" s="8">
        <v>-1</v>
      </c>
      <c r="N11" s="8">
        <v>-1</v>
      </c>
      <c r="O11" s="8">
        <v>-1</v>
      </c>
      <c r="P11" s="8">
        <v>-1</v>
      </c>
      <c r="Q11" s="8">
        <v>-1</v>
      </c>
      <c r="R11" s="8">
        <v>-1</v>
      </c>
      <c r="S11" s="8">
        <v>-1</v>
      </c>
      <c r="T11" s="8">
        <v>-1</v>
      </c>
      <c r="U11" s="8">
        <v>-1</v>
      </c>
      <c r="V11" s="8">
        <v>-1</v>
      </c>
      <c r="W11" s="8">
        <v>-1</v>
      </c>
      <c r="X11" s="8">
        <v>-1</v>
      </c>
      <c r="Y11" s="8">
        <v>-1</v>
      </c>
      <c r="Z11" s="8">
        <v>-1</v>
      </c>
      <c r="AA11" s="8">
        <v>-1</v>
      </c>
      <c r="AB11" s="8"/>
      <c r="AC11" s="8"/>
      <c r="AD11" s="8"/>
      <c r="AE11" s="8"/>
      <c r="AF11" s="8"/>
      <c r="AG11" s="8">
        <v>-1</v>
      </c>
      <c r="AH11" s="8">
        <v>-1</v>
      </c>
      <c r="AI11" s="8">
        <v>-1</v>
      </c>
      <c r="AJ11" s="8">
        <v>-1</v>
      </c>
      <c r="AK11" s="15">
        <v>3</v>
      </c>
    </row>
    <row r="12" spans="1:42" x14ac:dyDescent="0.2">
      <c r="A12" s="3" t="s">
        <v>103</v>
      </c>
      <c r="B12" s="3" t="s">
        <v>52</v>
      </c>
      <c r="C12" s="3" t="s">
        <v>7</v>
      </c>
      <c r="D12" s="3" t="s">
        <v>136</v>
      </c>
      <c r="E12" s="38" t="s">
        <v>21</v>
      </c>
      <c r="F12" s="3" t="s">
        <v>8</v>
      </c>
      <c r="G12" s="8">
        <v>128.452</v>
      </c>
      <c r="H12" s="8">
        <v>83.825000000000003</v>
      </c>
      <c r="I12" s="8">
        <v>74.73</v>
      </c>
      <c r="J12" s="8">
        <v>66.744</v>
      </c>
      <c r="K12" s="8">
        <v>141.429</v>
      </c>
      <c r="L12" s="8">
        <v>71.572000000000003</v>
      </c>
      <c r="M12" s="8">
        <v>74.795000000000002</v>
      </c>
      <c r="N12" s="8">
        <v>195.38</v>
      </c>
      <c r="O12" s="8">
        <v>439.16</v>
      </c>
      <c r="P12" s="8">
        <v>478.29399999999998</v>
      </c>
      <c r="Q12" s="8">
        <v>887.15499999999997</v>
      </c>
      <c r="R12" s="8">
        <v>1044.0450000000001</v>
      </c>
      <c r="S12" s="8">
        <v>738.43899999999996</v>
      </c>
      <c r="T12" s="8">
        <v>724.95</v>
      </c>
      <c r="U12" s="8">
        <v>602.08500000000004</v>
      </c>
      <c r="V12" s="8">
        <v>363.04599999999999</v>
      </c>
      <c r="W12" s="8">
        <v>482.56599999999997</v>
      </c>
      <c r="X12" s="8">
        <v>422.80599999999998</v>
      </c>
      <c r="Y12" s="8">
        <v>453.84399999999999</v>
      </c>
      <c r="Z12" s="8">
        <v>433.452</v>
      </c>
      <c r="AA12" s="8">
        <v>441.21100000000001</v>
      </c>
      <c r="AB12" s="8"/>
      <c r="AC12" s="8"/>
      <c r="AD12" s="8"/>
      <c r="AE12" s="8"/>
      <c r="AF12" s="8"/>
      <c r="AG12" s="8">
        <v>122.551</v>
      </c>
      <c r="AH12" s="8">
        <v>53.316000000000003</v>
      </c>
      <c r="AI12" s="8">
        <v>81.572000000000003</v>
      </c>
      <c r="AJ12" s="8">
        <v>9.3360000000000003</v>
      </c>
      <c r="AK12" s="15">
        <v>4</v>
      </c>
      <c r="AM12" s="9">
        <f>+AP12/$AP$3</f>
        <v>2.7864188148178572E-2</v>
      </c>
      <c r="AN12" s="10">
        <f>+AN10+AM12</f>
        <v>0.94162176270056985</v>
      </c>
      <c r="AP12" s="5">
        <f>SUM(G12:AJ12)</f>
        <v>8614.7549999999992</v>
      </c>
    </row>
    <row r="13" spans="1:42" ht="12" thickBot="1" x14ac:dyDescent="0.25">
      <c r="A13" s="3" t="s">
        <v>103</v>
      </c>
      <c r="B13" s="3" t="s">
        <v>52</v>
      </c>
      <c r="C13" s="3" t="s">
        <v>7</v>
      </c>
      <c r="D13" s="3" t="s">
        <v>136</v>
      </c>
      <c r="E13" s="38" t="s">
        <v>21</v>
      </c>
      <c r="F13" s="3" t="s">
        <v>9</v>
      </c>
      <c r="G13" s="8">
        <v>-1</v>
      </c>
      <c r="H13" s="8">
        <v>-1</v>
      </c>
      <c r="I13" s="8">
        <v>-1</v>
      </c>
      <c r="J13" s="8">
        <v>-1</v>
      </c>
      <c r="K13" s="8">
        <v>-1</v>
      </c>
      <c r="L13" s="8">
        <v>-1</v>
      </c>
      <c r="M13" s="8">
        <v>-1</v>
      </c>
      <c r="N13" s="8">
        <v>-1</v>
      </c>
      <c r="O13" s="8">
        <v>-1</v>
      </c>
      <c r="P13" s="8">
        <v>-1</v>
      </c>
      <c r="Q13" s="8">
        <v>-1</v>
      </c>
      <c r="R13" s="8">
        <v>-1</v>
      </c>
      <c r="S13" s="8">
        <v>-1</v>
      </c>
      <c r="T13" s="8">
        <v>-1</v>
      </c>
      <c r="U13" s="8">
        <v>-1</v>
      </c>
      <c r="V13" s="8">
        <v>-1</v>
      </c>
      <c r="W13" s="8">
        <v>-1</v>
      </c>
      <c r="X13" s="8">
        <v>-1</v>
      </c>
      <c r="Y13" s="8">
        <v>-1</v>
      </c>
      <c r="Z13" s="8">
        <v>-1</v>
      </c>
      <c r="AA13" s="8">
        <v>-1</v>
      </c>
      <c r="AB13" s="8"/>
      <c r="AC13" s="8"/>
      <c r="AD13" s="8"/>
      <c r="AE13" s="8"/>
      <c r="AF13" s="8"/>
      <c r="AG13" s="8">
        <v>-1</v>
      </c>
      <c r="AH13" s="8">
        <v>-1</v>
      </c>
      <c r="AI13" s="8">
        <v>-1</v>
      </c>
      <c r="AJ13" s="8">
        <v>-1</v>
      </c>
      <c r="AK13" s="33">
        <v>4</v>
      </c>
    </row>
    <row r="14" spans="1:42" x14ac:dyDescent="0.2">
      <c r="A14" s="3" t="s">
        <v>103</v>
      </c>
      <c r="B14" s="3" t="s">
        <v>52</v>
      </c>
      <c r="C14" s="3" t="s">
        <v>7</v>
      </c>
      <c r="D14" s="3" t="s">
        <v>136</v>
      </c>
      <c r="E14" s="38" t="s">
        <v>27</v>
      </c>
      <c r="F14" s="3" t="s">
        <v>8</v>
      </c>
      <c r="G14" s="8">
        <v>40.814</v>
      </c>
      <c r="H14" s="8">
        <v>28.256</v>
      </c>
      <c r="I14" s="8">
        <v>103.194</v>
      </c>
      <c r="J14" s="8">
        <v>73.798000000000002</v>
      </c>
      <c r="K14" s="8">
        <v>70.233000000000004</v>
      </c>
      <c r="L14" s="8">
        <v>82.102000000000004</v>
      </c>
      <c r="M14" s="8">
        <v>108.896</v>
      </c>
      <c r="N14" s="8">
        <v>150.63499999999999</v>
      </c>
      <c r="O14" s="8">
        <v>181.09899999999999</v>
      </c>
      <c r="P14" s="8">
        <v>210.815</v>
      </c>
      <c r="Q14" s="8">
        <v>187.511</v>
      </c>
      <c r="R14" s="8">
        <v>272.56599999999997</v>
      </c>
      <c r="S14" s="8">
        <v>383.88200000000001</v>
      </c>
      <c r="T14" s="8">
        <v>326.262</v>
      </c>
      <c r="U14" s="8">
        <v>339.22699999999998</v>
      </c>
      <c r="V14" s="8">
        <v>407.21</v>
      </c>
      <c r="W14" s="8">
        <v>373.21899999999999</v>
      </c>
      <c r="X14" s="8">
        <v>390.21499999999997</v>
      </c>
      <c r="Y14" s="8">
        <v>382.81700000000001</v>
      </c>
      <c r="Z14" s="8">
        <v>386.51600000000002</v>
      </c>
      <c r="AA14" s="8">
        <v>384.86599999999999</v>
      </c>
      <c r="AB14" s="8"/>
      <c r="AC14" s="8"/>
      <c r="AD14" s="8"/>
      <c r="AE14" s="8"/>
      <c r="AF14" s="8"/>
      <c r="AG14" s="8">
        <v>656.17200000000003</v>
      </c>
      <c r="AH14" s="8">
        <v>651.28300000000002</v>
      </c>
      <c r="AI14" s="8">
        <v>711.2</v>
      </c>
      <c r="AJ14" s="8">
        <v>295.30799999999999</v>
      </c>
      <c r="AK14" s="15">
        <v>5</v>
      </c>
      <c r="AM14" s="9">
        <f>+AP14/$AP$3</f>
        <v>2.3282043569741871E-2</v>
      </c>
      <c r="AN14" s="10">
        <f>+AN12+AM14</f>
        <v>0.96490380627031169</v>
      </c>
      <c r="AP14" s="5">
        <f>SUM(G14:AJ14)</f>
        <v>7198.0960000000005</v>
      </c>
    </row>
    <row r="15" spans="1:42" x14ac:dyDescent="0.2">
      <c r="A15" s="3" t="s">
        <v>103</v>
      </c>
      <c r="B15" s="3" t="s">
        <v>52</v>
      </c>
      <c r="C15" s="3" t="s">
        <v>7</v>
      </c>
      <c r="D15" s="3" t="s">
        <v>136</v>
      </c>
      <c r="E15" s="38" t="s">
        <v>27</v>
      </c>
      <c r="F15" s="3" t="s">
        <v>9</v>
      </c>
      <c r="G15" s="8">
        <v>-1</v>
      </c>
      <c r="H15" s="8">
        <v>-1</v>
      </c>
      <c r="I15" s="8">
        <v>-1</v>
      </c>
      <c r="J15" s="8">
        <v>-1</v>
      </c>
      <c r="K15" s="8">
        <v>-1</v>
      </c>
      <c r="L15" s="8">
        <v>-1</v>
      </c>
      <c r="M15" s="8">
        <v>-1</v>
      </c>
      <c r="N15" s="8">
        <v>-1</v>
      </c>
      <c r="O15" s="8">
        <v>-1</v>
      </c>
      <c r="P15" s="8">
        <v>-1</v>
      </c>
      <c r="Q15" s="8">
        <v>-1</v>
      </c>
      <c r="R15" s="8">
        <v>-1</v>
      </c>
      <c r="S15" s="8">
        <v>-1</v>
      </c>
      <c r="T15" s="8">
        <v>-1</v>
      </c>
      <c r="U15" s="8">
        <v>-1</v>
      </c>
      <c r="V15" s="8">
        <v>-1</v>
      </c>
      <c r="W15" s="8">
        <v>-1</v>
      </c>
      <c r="X15" s="8">
        <v>-1</v>
      </c>
      <c r="Y15" s="8">
        <v>-1</v>
      </c>
      <c r="Z15" s="8">
        <v>-1</v>
      </c>
      <c r="AA15" s="8">
        <v>-1</v>
      </c>
      <c r="AB15" s="8"/>
      <c r="AC15" s="8"/>
      <c r="AD15" s="8"/>
      <c r="AE15" s="8"/>
      <c r="AF15" s="8"/>
      <c r="AG15" s="8">
        <v>-1</v>
      </c>
      <c r="AH15" s="8">
        <v>-1</v>
      </c>
      <c r="AI15" s="8">
        <v>-1</v>
      </c>
      <c r="AJ15" s="8">
        <v>-1</v>
      </c>
      <c r="AK15" s="15">
        <v>5</v>
      </c>
    </row>
    <row r="16" spans="1:42" x14ac:dyDescent="0.2">
      <c r="A16" s="3" t="s">
        <v>103</v>
      </c>
      <c r="B16" s="3" t="s">
        <v>52</v>
      </c>
      <c r="C16" s="3" t="s">
        <v>17</v>
      </c>
      <c r="D16" s="3" t="s">
        <v>85</v>
      </c>
      <c r="E16" s="38" t="s">
        <v>21</v>
      </c>
      <c r="F16" s="3" t="s">
        <v>8</v>
      </c>
      <c r="G16" s="8">
        <v>739</v>
      </c>
      <c r="H16" s="8">
        <v>1330</v>
      </c>
      <c r="I16" s="8">
        <v>2042</v>
      </c>
      <c r="J16" s="8">
        <v>2042</v>
      </c>
      <c r="K16" s="8">
        <v>231.2</v>
      </c>
      <c r="L16" s="8">
        <v>190.7</v>
      </c>
      <c r="M16" s="8">
        <v>125</v>
      </c>
      <c r="N16" s="8">
        <v>158.4</v>
      </c>
      <c r="O16" s="8">
        <v>158</v>
      </c>
      <c r="P16" s="8">
        <v>158</v>
      </c>
      <c r="Q16" s="8"/>
      <c r="R16" s="8"/>
      <c r="S16" s="8"/>
      <c r="T16" s="8"/>
      <c r="U16" s="8"/>
      <c r="V16" s="8"/>
      <c r="W16" s="8"/>
      <c r="X16" s="8"/>
      <c r="Y16" s="8"/>
      <c r="Z16" s="8"/>
      <c r="AA16" s="8"/>
      <c r="AB16" s="8"/>
      <c r="AC16" s="8"/>
      <c r="AD16" s="8"/>
      <c r="AE16" s="8"/>
      <c r="AF16" s="8"/>
      <c r="AG16" s="8"/>
      <c r="AH16" s="8"/>
      <c r="AI16" s="8"/>
      <c r="AJ16" s="8"/>
      <c r="AK16" s="15">
        <v>6</v>
      </c>
      <c r="AM16" s="9">
        <f>+AP16/$AP$3</f>
        <v>2.3205076062114076E-2</v>
      </c>
      <c r="AN16" s="10">
        <f>+AN14+AM16</f>
        <v>0.98810888233242578</v>
      </c>
      <c r="AP16" s="5">
        <f>SUM(G16:AJ16)</f>
        <v>7174.2999999999993</v>
      </c>
    </row>
    <row r="17" spans="1:42" x14ac:dyDescent="0.2">
      <c r="A17" s="3" t="s">
        <v>103</v>
      </c>
      <c r="B17" s="3" t="s">
        <v>52</v>
      </c>
      <c r="C17" s="3" t="s">
        <v>17</v>
      </c>
      <c r="D17" s="3" t="s">
        <v>85</v>
      </c>
      <c r="E17" s="38" t="s">
        <v>21</v>
      </c>
      <c r="F17" s="3" t="s">
        <v>9</v>
      </c>
      <c r="G17" s="8">
        <v>-1</v>
      </c>
      <c r="H17" s="8">
        <v>-1</v>
      </c>
      <c r="I17" s="8">
        <v>-1</v>
      </c>
      <c r="J17" s="8">
        <v>-1</v>
      </c>
      <c r="K17" s="8">
        <v>-1</v>
      </c>
      <c r="L17" s="8">
        <v>-1</v>
      </c>
      <c r="M17" s="8">
        <v>-1</v>
      </c>
      <c r="N17" s="8">
        <v>-1</v>
      </c>
      <c r="O17" s="8">
        <v>-1</v>
      </c>
      <c r="P17" s="8">
        <v>-1</v>
      </c>
      <c r="Q17" s="8"/>
      <c r="R17" s="8"/>
      <c r="S17" s="8"/>
      <c r="T17" s="8"/>
      <c r="U17" s="8"/>
      <c r="V17" s="8"/>
      <c r="W17" s="8"/>
      <c r="X17" s="8"/>
      <c r="Y17" s="8"/>
      <c r="Z17" s="8"/>
      <c r="AA17" s="8"/>
      <c r="AB17" s="8"/>
      <c r="AC17" s="8"/>
      <c r="AD17" s="8"/>
      <c r="AE17" s="8"/>
      <c r="AF17" s="8"/>
      <c r="AG17" s="8"/>
      <c r="AH17" s="8"/>
      <c r="AI17" s="8"/>
      <c r="AJ17" s="8"/>
      <c r="AK17" s="15">
        <v>6</v>
      </c>
    </row>
    <row r="18" spans="1:42" x14ac:dyDescent="0.2">
      <c r="A18" s="3" t="s">
        <v>103</v>
      </c>
      <c r="B18" s="3" t="s">
        <v>52</v>
      </c>
      <c r="C18" s="3" t="s">
        <v>17</v>
      </c>
      <c r="D18" s="3" t="s">
        <v>18</v>
      </c>
      <c r="E18" s="38" t="s">
        <v>22</v>
      </c>
      <c r="F18" s="3" t="s">
        <v>8</v>
      </c>
      <c r="G18" s="8">
        <v>310</v>
      </c>
      <c r="H18" s="8">
        <v>409</v>
      </c>
      <c r="I18" s="8">
        <v>548</v>
      </c>
      <c r="J18" s="8">
        <v>613</v>
      </c>
      <c r="K18" s="8">
        <v>613</v>
      </c>
      <c r="L18" s="8">
        <v>236</v>
      </c>
      <c r="M18" s="8"/>
      <c r="N18" s="8"/>
      <c r="O18" s="8"/>
      <c r="P18" s="8"/>
      <c r="Q18" s="8"/>
      <c r="R18" s="8"/>
      <c r="S18" s="8"/>
      <c r="T18" s="8"/>
      <c r="U18" s="8"/>
      <c r="V18" s="8"/>
      <c r="W18" s="8"/>
      <c r="X18" s="8"/>
      <c r="Y18" s="8"/>
      <c r="Z18" s="8"/>
      <c r="AA18" s="8"/>
      <c r="AB18" s="8"/>
      <c r="AC18" s="8"/>
      <c r="AD18" s="8"/>
      <c r="AE18" s="8"/>
      <c r="AF18" s="8"/>
      <c r="AG18" s="8"/>
      <c r="AH18" s="8"/>
      <c r="AI18" s="8"/>
      <c r="AJ18" s="8"/>
      <c r="AK18" s="15">
        <v>7</v>
      </c>
      <c r="AM18" s="9">
        <f>+AP18/$AP$3</f>
        <v>8.8268754545404171E-3</v>
      </c>
      <c r="AN18" s="10">
        <f>+AN16+AM18</f>
        <v>0.99693575778696619</v>
      </c>
      <c r="AP18" s="5">
        <f>SUM(G18:AJ18)</f>
        <v>2729</v>
      </c>
    </row>
    <row r="19" spans="1:42" x14ac:dyDescent="0.2">
      <c r="A19" s="3" t="s">
        <v>103</v>
      </c>
      <c r="B19" s="3" t="s">
        <v>52</v>
      </c>
      <c r="C19" s="3" t="s">
        <v>17</v>
      </c>
      <c r="D19" s="3" t="s">
        <v>18</v>
      </c>
      <c r="E19" s="38" t="s">
        <v>22</v>
      </c>
      <c r="F19" s="3" t="s">
        <v>9</v>
      </c>
      <c r="G19" s="8">
        <v>-1</v>
      </c>
      <c r="H19" s="8">
        <v>-1</v>
      </c>
      <c r="I19" s="8">
        <v>-1</v>
      </c>
      <c r="J19" s="8">
        <v>-1</v>
      </c>
      <c r="K19" s="8">
        <v>-1</v>
      </c>
      <c r="L19" s="8">
        <v>-1</v>
      </c>
      <c r="M19" s="8"/>
      <c r="N19" s="8"/>
      <c r="O19" s="8"/>
      <c r="P19" s="8"/>
      <c r="Q19" s="8"/>
      <c r="R19" s="8"/>
      <c r="S19" s="8"/>
      <c r="T19" s="8"/>
      <c r="U19" s="8"/>
      <c r="V19" s="8"/>
      <c r="W19" s="8"/>
      <c r="X19" s="8"/>
      <c r="Y19" s="8"/>
      <c r="Z19" s="8"/>
      <c r="AA19" s="8"/>
      <c r="AB19" s="8"/>
      <c r="AC19" s="8"/>
      <c r="AD19" s="8"/>
      <c r="AE19" s="8"/>
      <c r="AF19" s="8"/>
      <c r="AG19" s="8"/>
      <c r="AH19" s="8"/>
      <c r="AI19" s="8"/>
      <c r="AJ19" s="8"/>
      <c r="AK19" s="15">
        <v>7</v>
      </c>
    </row>
    <row r="20" spans="1:42" x14ac:dyDescent="0.2">
      <c r="A20" s="3" t="s">
        <v>103</v>
      </c>
      <c r="B20" s="3" t="s">
        <v>52</v>
      </c>
      <c r="C20" s="3" t="s">
        <v>7</v>
      </c>
      <c r="D20" s="3" t="s">
        <v>64</v>
      </c>
      <c r="E20" s="38" t="s">
        <v>33</v>
      </c>
      <c r="F20" s="3" t="s">
        <v>8</v>
      </c>
      <c r="G20" s="8"/>
      <c r="H20" s="8"/>
      <c r="I20" s="8"/>
      <c r="J20" s="8"/>
      <c r="K20" s="8"/>
      <c r="L20" s="8"/>
      <c r="M20" s="8"/>
      <c r="N20" s="8"/>
      <c r="O20" s="8"/>
      <c r="P20" s="8">
        <v>256</v>
      </c>
      <c r="Q20" s="8"/>
      <c r="R20" s="8"/>
      <c r="S20" s="8"/>
      <c r="T20" s="8"/>
      <c r="U20" s="8"/>
      <c r="V20" s="8"/>
      <c r="W20" s="8"/>
      <c r="X20" s="8"/>
      <c r="Y20" s="8"/>
      <c r="Z20" s="8"/>
      <c r="AA20" s="8"/>
      <c r="AB20" s="8"/>
      <c r="AC20" s="8"/>
      <c r="AD20" s="8"/>
      <c r="AE20" s="8"/>
      <c r="AF20" s="8"/>
      <c r="AG20" s="8"/>
      <c r="AH20" s="8"/>
      <c r="AI20" s="8"/>
      <c r="AJ20" s="8"/>
      <c r="AK20" s="15">
        <v>8</v>
      </c>
      <c r="AM20" s="9">
        <f>+AP20/$AP$3</f>
        <v>8.2802496019140589E-4</v>
      </c>
      <c r="AN20" s="10">
        <f>+AN18+AM20</f>
        <v>0.9977637827471576</v>
      </c>
      <c r="AP20" s="5">
        <f>SUM(G20:AJ20)</f>
        <v>256</v>
      </c>
    </row>
    <row r="21" spans="1:42" x14ac:dyDescent="0.2">
      <c r="A21" s="3" t="s">
        <v>103</v>
      </c>
      <c r="B21" s="3" t="s">
        <v>52</v>
      </c>
      <c r="C21" s="3" t="s">
        <v>7</v>
      </c>
      <c r="D21" s="3" t="s">
        <v>64</v>
      </c>
      <c r="E21" s="38" t="s">
        <v>33</v>
      </c>
      <c r="F21" s="3" t="s">
        <v>9</v>
      </c>
      <c r="G21" s="8"/>
      <c r="H21" s="8"/>
      <c r="I21" s="8"/>
      <c r="J21" s="8"/>
      <c r="K21" s="8"/>
      <c r="L21" s="8"/>
      <c r="M21" s="8"/>
      <c r="N21" s="8"/>
      <c r="O21" s="8"/>
      <c r="P21" s="8" t="s">
        <v>13</v>
      </c>
      <c r="Q21" s="8"/>
      <c r="R21" s="8"/>
      <c r="S21" s="8"/>
      <c r="T21" s="8"/>
      <c r="U21" s="8"/>
      <c r="V21" s="8"/>
      <c r="W21" s="8"/>
      <c r="X21" s="8"/>
      <c r="Y21" s="8"/>
      <c r="Z21" s="8"/>
      <c r="AA21" s="8"/>
      <c r="AB21" s="8"/>
      <c r="AC21" s="8"/>
      <c r="AD21" s="8"/>
      <c r="AE21" s="8"/>
      <c r="AF21" s="8"/>
      <c r="AG21" s="8"/>
      <c r="AH21" s="8"/>
      <c r="AI21" s="8"/>
      <c r="AJ21" s="8"/>
      <c r="AK21" s="15">
        <v>8</v>
      </c>
    </row>
    <row r="22" spans="1:42" x14ac:dyDescent="0.2">
      <c r="A22" s="3" t="s">
        <v>103</v>
      </c>
      <c r="B22" s="3" t="s">
        <v>52</v>
      </c>
      <c r="C22" s="3" t="s">
        <v>17</v>
      </c>
      <c r="D22" s="3" t="s">
        <v>100</v>
      </c>
      <c r="E22" s="38" t="s">
        <v>21</v>
      </c>
      <c r="F22" s="3" t="s">
        <v>8</v>
      </c>
      <c r="G22" s="8">
        <v>58</v>
      </c>
      <c r="H22" s="8">
        <v>69</v>
      </c>
      <c r="I22" s="8">
        <v>69</v>
      </c>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15">
        <v>9</v>
      </c>
      <c r="AM22" s="9">
        <f>+AP22/$AP$3</f>
        <v>6.3395661014654513E-4</v>
      </c>
      <c r="AN22" s="10">
        <f>+AN20+AM22</f>
        <v>0.99839773935730414</v>
      </c>
      <c r="AP22" s="5">
        <f>SUM(G22:AJ22)</f>
        <v>196</v>
      </c>
    </row>
    <row r="23" spans="1:42" x14ac:dyDescent="0.2">
      <c r="A23" s="3" t="s">
        <v>103</v>
      </c>
      <c r="B23" s="3" t="s">
        <v>52</v>
      </c>
      <c r="C23" s="3" t="s">
        <v>17</v>
      </c>
      <c r="D23" s="3" t="s">
        <v>100</v>
      </c>
      <c r="E23" s="38" t="s">
        <v>21</v>
      </c>
      <c r="F23" s="3" t="s">
        <v>9</v>
      </c>
      <c r="G23" s="8">
        <v>-1</v>
      </c>
      <c r="H23" s="8">
        <v>-1</v>
      </c>
      <c r="I23" s="8">
        <v>-1</v>
      </c>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15">
        <v>9</v>
      </c>
    </row>
    <row r="24" spans="1:42" x14ac:dyDescent="0.2">
      <c r="A24" s="3" t="s">
        <v>103</v>
      </c>
      <c r="B24" s="3" t="s">
        <v>52</v>
      </c>
      <c r="C24" s="3" t="s">
        <v>7</v>
      </c>
      <c r="D24" s="3" t="s">
        <v>136</v>
      </c>
      <c r="E24" s="38" t="s">
        <v>33</v>
      </c>
      <c r="F24" s="3" t="s">
        <v>8</v>
      </c>
      <c r="G24" s="8">
        <v>6.3929999999999998</v>
      </c>
      <c r="H24" s="8">
        <v>7.0579999999999998</v>
      </c>
      <c r="I24" s="8">
        <v>3.3490000000000002</v>
      </c>
      <c r="J24" s="8">
        <v>3.847</v>
      </c>
      <c r="K24" s="8">
        <v>5.9589999999999996</v>
      </c>
      <c r="L24" s="8">
        <v>2.7090000000000001</v>
      </c>
      <c r="M24" s="8">
        <v>1.732</v>
      </c>
      <c r="N24" s="8">
        <v>1.202</v>
      </c>
      <c r="O24" s="8">
        <v>0.72699999999999998</v>
      </c>
      <c r="P24" s="8">
        <v>1.681</v>
      </c>
      <c r="Q24" s="8">
        <v>1.754</v>
      </c>
      <c r="R24" s="8">
        <v>0.96599999999999997</v>
      </c>
      <c r="S24" s="8">
        <v>0.45600000000000002</v>
      </c>
      <c r="T24" s="8">
        <v>76.272000000000006</v>
      </c>
      <c r="U24" s="8">
        <v>0.64900000000000002</v>
      </c>
      <c r="V24" s="8">
        <v>0.64800000000000002</v>
      </c>
      <c r="W24" s="8">
        <v>0.64800000000000002</v>
      </c>
      <c r="X24" s="8">
        <v>0.64800000000000002</v>
      </c>
      <c r="Y24" s="8"/>
      <c r="Z24" s="8"/>
      <c r="AA24" s="8"/>
      <c r="AB24" s="8"/>
      <c r="AC24" s="8"/>
      <c r="AD24" s="8"/>
      <c r="AE24" s="8"/>
      <c r="AF24" s="8"/>
      <c r="AG24" s="8">
        <v>0.65500000000000003</v>
      </c>
      <c r="AH24" s="8">
        <v>0.434</v>
      </c>
      <c r="AI24" s="8">
        <v>2.0150000000000001</v>
      </c>
      <c r="AJ24" s="8">
        <v>0.39100000000000001</v>
      </c>
      <c r="AK24" s="15">
        <v>10</v>
      </c>
      <c r="AM24" s="9">
        <f>+AP24/$AP$3</f>
        <v>3.8876095328236584E-4</v>
      </c>
      <c r="AN24" s="10">
        <f>+AN22+AM24</f>
        <v>0.99878650031058647</v>
      </c>
      <c r="AP24" s="5">
        <f>SUM(G24:AJ24)</f>
        <v>120.193</v>
      </c>
    </row>
    <row r="25" spans="1:42" x14ac:dyDescent="0.2">
      <c r="A25" s="3" t="s">
        <v>103</v>
      </c>
      <c r="B25" s="3" t="s">
        <v>52</v>
      </c>
      <c r="C25" s="3" t="s">
        <v>7</v>
      </c>
      <c r="D25" s="3" t="s">
        <v>136</v>
      </c>
      <c r="E25" s="38" t="s">
        <v>33</v>
      </c>
      <c r="F25" s="3" t="s">
        <v>9</v>
      </c>
      <c r="G25" s="8">
        <v>-1</v>
      </c>
      <c r="H25" s="8">
        <v>-1</v>
      </c>
      <c r="I25" s="8">
        <v>-1</v>
      </c>
      <c r="J25" s="8">
        <v>-1</v>
      </c>
      <c r="K25" s="8">
        <v>-1</v>
      </c>
      <c r="L25" s="8">
        <v>-1</v>
      </c>
      <c r="M25" s="8">
        <v>-1</v>
      </c>
      <c r="N25" s="8">
        <v>-1</v>
      </c>
      <c r="O25" s="8">
        <v>-1</v>
      </c>
      <c r="P25" s="8">
        <v>-1</v>
      </c>
      <c r="Q25" s="8">
        <v>-1</v>
      </c>
      <c r="R25" s="8">
        <v>-1</v>
      </c>
      <c r="S25" s="8">
        <v>-1</v>
      </c>
      <c r="T25" s="8">
        <v>-1</v>
      </c>
      <c r="U25" s="8">
        <v>-1</v>
      </c>
      <c r="V25" s="8">
        <v>-1</v>
      </c>
      <c r="W25" s="8">
        <v>-1</v>
      </c>
      <c r="X25" s="8">
        <v>-1</v>
      </c>
      <c r="Y25" s="8"/>
      <c r="Z25" s="8"/>
      <c r="AA25" s="8"/>
      <c r="AB25" s="8"/>
      <c r="AC25" s="8"/>
      <c r="AD25" s="8"/>
      <c r="AE25" s="8"/>
      <c r="AF25" s="8"/>
      <c r="AG25" s="8">
        <v>-1</v>
      </c>
      <c r="AH25" s="8">
        <v>-1</v>
      </c>
      <c r="AI25" s="8">
        <v>-1</v>
      </c>
      <c r="AJ25" s="8">
        <v>-1</v>
      </c>
      <c r="AK25" s="15">
        <v>10</v>
      </c>
    </row>
    <row r="26" spans="1:42" x14ac:dyDescent="0.2">
      <c r="A26" s="3" t="s">
        <v>103</v>
      </c>
      <c r="B26" s="3" t="s">
        <v>52</v>
      </c>
      <c r="C26" s="3" t="s">
        <v>7</v>
      </c>
      <c r="D26" s="3" t="s">
        <v>136</v>
      </c>
      <c r="E26" s="38" t="s">
        <v>11</v>
      </c>
      <c r="F26" s="3" t="s">
        <v>8</v>
      </c>
      <c r="G26" s="8">
        <v>37.325000000000003</v>
      </c>
      <c r="H26" s="8">
        <v>0.97799999999999998</v>
      </c>
      <c r="I26" s="8">
        <v>0.111</v>
      </c>
      <c r="J26" s="8">
        <v>1.343</v>
      </c>
      <c r="K26" s="8">
        <v>2.121</v>
      </c>
      <c r="L26" s="8">
        <v>8.2949999999999999</v>
      </c>
      <c r="M26" s="8">
        <v>10.445</v>
      </c>
      <c r="N26" s="8">
        <v>0.251</v>
      </c>
      <c r="O26" s="8">
        <v>0.38100000000000001</v>
      </c>
      <c r="P26" s="8">
        <v>0.82799999999999996</v>
      </c>
      <c r="Q26" s="8">
        <v>0.64700000000000002</v>
      </c>
      <c r="R26" s="8">
        <v>0.78300000000000003</v>
      </c>
      <c r="S26" s="8">
        <v>0.85099999999999998</v>
      </c>
      <c r="T26" s="8">
        <v>0.22600000000000001</v>
      </c>
      <c r="U26" s="8">
        <v>0.58799999999999997</v>
      </c>
      <c r="V26" s="8">
        <v>1.1000000000000001</v>
      </c>
      <c r="W26" s="8">
        <v>0.84399999999999997</v>
      </c>
      <c r="X26" s="8">
        <v>0.97199999999999998</v>
      </c>
      <c r="Y26" s="8"/>
      <c r="Z26" s="8"/>
      <c r="AA26" s="8"/>
      <c r="AB26" s="8"/>
      <c r="AC26" s="8"/>
      <c r="AD26" s="8"/>
      <c r="AE26" s="8"/>
      <c r="AF26" s="8"/>
      <c r="AG26" s="8"/>
      <c r="AH26" s="8"/>
      <c r="AI26" s="8"/>
      <c r="AJ26" s="8"/>
      <c r="AK26" s="15">
        <v>11</v>
      </c>
      <c r="AM26" s="9">
        <f>+AP26/$AP$3</f>
        <v>2.2023199810340869E-4</v>
      </c>
      <c r="AN26" s="10">
        <f>+AN24+AM26</f>
        <v>0.99900673230868986</v>
      </c>
      <c r="AP26" s="5">
        <f>SUM(G26:AJ26)</f>
        <v>68.088999999999984</v>
      </c>
    </row>
    <row r="27" spans="1:42" x14ac:dyDescent="0.2">
      <c r="A27" s="3" t="s">
        <v>103</v>
      </c>
      <c r="B27" s="3" t="s">
        <v>52</v>
      </c>
      <c r="C27" s="3" t="s">
        <v>7</v>
      </c>
      <c r="D27" s="3" t="s">
        <v>136</v>
      </c>
      <c r="E27" s="38" t="s">
        <v>11</v>
      </c>
      <c r="F27" s="3" t="s">
        <v>9</v>
      </c>
      <c r="G27" s="8">
        <v>-1</v>
      </c>
      <c r="H27" s="8">
        <v>-1</v>
      </c>
      <c r="I27" s="8">
        <v>-1</v>
      </c>
      <c r="J27" s="8">
        <v>-1</v>
      </c>
      <c r="K27" s="8">
        <v>-1</v>
      </c>
      <c r="L27" s="8">
        <v>-1</v>
      </c>
      <c r="M27" s="8">
        <v>-1</v>
      </c>
      <c r="N27" s="8">
        <v>-1</v>
      </c>
      <c r="O27" s="8">
        <v>-1</v>
      </c>
      <c r="P27" s="8">
        <v>-1</v>
      </c>
      <c r="Q27" s="8">
        <v>-1</v>
      </c>
      <c r="R27" s="8">
        <v>-1</v>
      </c>
      <c r="S27" s="8">
        <v>-1</v>
      </c>
      <c r="T27" s="8">
        <v>-1</v>
      </c>
      <c r="U27" s="8">
        <v>-1</v>
      </c>
      <c r="V27" s="8">
        <v>-1</v>
      </c>
      <c r="W27" s="8">
        <v>-1</v>
      </c>
      <c r="X27" s="8">
        <v>-1</v>
      </c>
      <c r="Y27" s="8"/>
      <c r="Z27" s="8"/>
      <c r="AA27" s="8"/>
      <c r="AB27" s="8"/>
      <c r="AC27" s="8"/>
      <c r="AD27" s="8"/>
      <c r="AE27" s="8"/>
      <c r="AF27" s="8"/>
      <c r="AG27" s="8"/>
      <c r="AH27" s="8"/>
      <c r="AI27" s="8"/>
      <c r="AJ27" s="8"/>
      <c r="AK27" s="15">
        <v>11</v>
      </c>
    </row>
    <row r="28" spans="1:42" x14ac:dyDescent="0.2">
      <c r="A28" s="3" t="s">
        <v>103</v>
      </c>
      <c r="B28" s="3" t="s">
        <v>52</v>
      </c>
      <c r="C28" s="3" t="s">
        <v>7</v>
      </c>
      <c r="D28" s="3" t="s">
        <v>136</v>
      </c>
      <c r="E28" s="38" t="s">
        <v>22</v>
      </c>
      <c r="F28" s="3" t="s">
        <v>8</v>
      </c>
      <c r="G28" s="8">
        <v>15.297000000000001</v>
      </c>
      <c r="H28" s="8">
        <v>6.851</v>
      </c>
      <c r="I28" s="8">
        <v>0.54800000000000004</v>
      </c>
      <c r="J28" s="8">
        <v>0.98799999999999999</v>
      </c>
      <c r="K28" s="8">
        <v>1.2030000000000001</v>
      </c>
      <c r="L28" s="8">
        <v>0.92800000000000005</v>
      </c>
      <c r="M28" s="8">
        <v>1.613</v>
      </c>
      <c r="N28" s="8">
        <v>1.99</v>
      </c>
      <c r="O28" s="8">
        <v>8.5719999999999992</v>
      </c>
      <c r="P28" s="8">
        <v>0.68200000000000005</v>
      </c>
      <c r="Q28" s="8">
        <v>1.0189999999999999</v>
      </c>
      <c r="R28" s="8">
        <v>2.2360000000000002</v>
      </c>
      <c r="S28" s="8">
        <v>1.8089999999999999</v>
      </c>
      <c r="T28" s="8">
        <v>2.98</v>
      </c>
      <c r="U28" s="8">
        <v>1.962</v>
      </c>
      <c r="V28" s="8">
        <v>1.611</v>
      </c>
      <c r="W28" s="8">
        <v>1.7869999999999999</v>
      </c>
      <c r="X28" s="8">
        <v>1.6990000000000001</v>
      </c>
      <c r="Y28" s="8"/>
      <c r="Z28" s="8"/>
      <c r="AA28" s="8"/>
      <c r="AB28" s="8"/>
      <c r="AC28" s="8"/>
      <c r="AD28" s="8"/>
      <c r="AE28" s="8"/>
      <c r="AF28" s="8"/>
      <c r="AG28" s="8"/>
      <c r="AH28" s="8"/>
      <c r="AI28" s="8"/>
      <c r="AJ28" s="8"/>
      <c r="AK28" s="15">
        <v>12</v>
      </c>
      <c r="AM28" s="9">
        <f>+AP28/$AP$3</f>
        <v>1.7393375872770643E-4</v>
      </c>
      <c r="AN28" s="10">
        <f>+AN26+AM28</f>
        <v>0.99918066606741751</v>
      </c>
      <c r="AP28" s="5">
        <f>SUM(G28:AJ28)</f>
        <v>53.774999999999984</v>
      </c>
    </row>
    <row r="29" spans="1:42" x14ac:dyDescent="0.2">
      <c r="A29" s="3" t="s">
        <v>103</v>
      </c>
      <c r="B29" s="3" t="s">
        <v>52</v>
      </c>
      <c r="C29" s="3" t="s">
        <v>7</v>
      </c>
      <c r="D29" s="3" t="s">
        <v>136</v>
      </c>
      <c r="E29" s="38" t="s">
        <v>22</v>
      </c>
      <c r="F29" s="3" t="s">
        <v>9</v>
      </c>
      <c r="G29" s="8">
        <v>-1</v>
      </c>
      <c r="H29" s="8">
        <v>-1</v>
      </c>
      <c r="I29" s="8">
        <v>-1</v>
      </c>
      <c r="J29" s="8">
        <v>-1</v>
      </c>
      <c r="K29" s="8">
        <v>-1</v>
      </c>
      <c r="L29" s="8">
        <v>-1</v>
      </c>
      <c r="M29" s="8">
        <v>-1</v>
      </c>
      <c r="N29" s="8">
        <v>-1</v>
      </c>
      <c r="O29" s="8">
        <v>-1</v>
      </c>
      <c r="P29" s="8">
        <v>-1</v>
      </c>
      <c r="Q29" s="8">
        <v>-1</v>
      </c>
      <c r="R29" s="8">
        <v>-1</v>
      </c>
      <c r="S29" s="8">
        <v>-1</v>
      </c>
      <c r="T29" s="8">
        <v>-1</v>
      </c>
      <c r="U29" s="8">
        <v>-1</v>
      </c>
      <c r="V29" s="8">
        <v>-1</v>
      </c>
      <c r="W29" s="8">
        <v>-1</v>
      </c>
      <c r="X29" s="8">
        <v>-1</v>
      </c>
      <c r="Y29" s="8"/>
      <c r="Z29" s="8"/>
      <c r="AA29" s="8"/>
      <c r="AB29" s="8"/>
      <c r="AC29" s="8"/>
      <c r="AD29" s="8"/>
      <c r="AE29" s="8"/>
      <c r="AF29" s="8"/>
      <c r="AG29" s="8"/>
      <c r="AH29" s="8"/>
      <c r="AI29" s="8"/>
      <c r="AJ29" s="8"/>
      <c r="AK29" s="15">
        <v>12</v>
      </c>
    </row>
    <row r="30" spans="1:42" x14ac:dyDescent="0.2">
      <c r="A30" s="3" t="s">
        <v>103</v>
      </c>
      <c r="B30" s="3" t="s">
        <v>52</v>
      </c>
      <c r="C30" s="3" t="s">
        <v>7</v>
      </c>
      <c r="D30" s="3" t="s">
        <v>146</v>
      </c>
      <c r="E30" s="38" t="s">
        <v>11</v>
      </c>
      <c r="F30" s="3" t="s">
        <v>8</v>
      </c>
      <c r="G30" s="8"/>
      <c r="H30" s="8"/>
      <c r="I30" s="8"/>
      <c r="J30" s="8"/>
      <c r="K30" s="8"/>
      <c r="L30" s="8"/>
      <c r="M30" s="8"/>
      <c r="N30" s="8"/>
      <c r="O30" s="8"/>
      <c r="P30" s="8"/>
      <c r="Q30" s="8"/>
      <c r="R30" s="8"/>
      <c r="S30" s="8">
        <v>0.24</v>
      </c>
      <c r="T30" s="8">
        <v>21.667000000000002</v>
      </c>
      <c r="U30" s="8">
        <v>5.6740000000000004</v>
      </c>
      <c r="V30" s="8">
        <v>2.7E-2</v>
      </c>
      <c r="W30" s="8">
        <v>0.79700000000000004</v>
      </c>
      <c r="X30" s="8">
        <v>9.8089999999999993</v>
      </c>
      <c r="Y30" s="8">
        <v>3.532</v>
      </c>
      <c r="Z30" s="8">
        <v>6.9000000000000006E-2</v>
      </c>
      <c r="AA30" s="8">
        <v>6.0000000000000001E-3</v>
      </c>
      <c r="AB30" s="8"/>
      <c r="AC30" s="8"/>
      <c r="AD30" s="8">
        <v>0.47499999999999998</v>
      </c>
      <c r="AE30" s="8">
        <v>8.0000000000000002E-3</v>
      </c>
      <c r="AF30" s="8"/>
      <c r="AG30" s="8"/>
      <c r="AH30" s="8"/>
      <c r="AI30" s="8"/>
      <c r="AJ30" s="8"/>
      <c r="AK30" s="15">
        <v>13</v>
      </c>
      <c r="AM30" s="9">
        <f>+AP30/$AP$3</f>
        <v>1.3683112467162984E-4</v>
      </c>
      <c r="AN30" s="10">
        <f>+AN28+AM30</f>
        <v>0.99931749719208918</v>
      </c>
      <c r="AP30" s="5">
        <f>SUM(G30:AJ30)</f>
        <v>42.304000000000002</v>
      </c>
    </row>
    <row r="31" spans="1:42" x14ac:dyDescent="0.2">
      <c r="A31" s="3" t="s">
        <v>103</v>
      </c>
      <c r="B31" s="3" t="s">
        <v>52</v>
      </c>
      <c r="C31" s="3" t="s">
        <v>7</v>
      </c>
      <c r="D31" s="3" t="s">
        <v>146</v>
      </c>
      <c r="E31" s="38" t="s">
        <v>11</v>
      </c>
      <c r="F31" s="3" t="s">
        <v>9</v>
      </c>
      <c r="G31" s="8"/>
      <c r="H31" s="8"/>
      <c r="I31" s="8"/>
      <c r="J31" s="8"/>
      <c r="K31" s="8"/>
      <c r="L31" s="8"/>
      <c r="M31" s="8"/>
      <c r="N31" s="8"/>
      <c r="O31" s="8"/>
      <c r="P31" s="8"/>
      <c r="Q31" s="8"/>
      <c r="R31" s="8"/>
      <c r="S31" s="8">
        <v>-1</v>
      </c>
      <c r="T31" s="8">
        <v>-1</v>
      </c>
      <c r="U31" s="8">
        <v>-1</v>
      </c>
      <c r="V31" s="8">
        <v>-1</v>
      </c>
      <c r="W31" s="8">
        <v>-1</v>
      </c>
      <c r="X31" s="8">
        <v>-1</v>
      </c>
      <c r="Y31" s="8">
        <v>-1</v>
      </c>
      <c r="Z31" s="8">
        <v>-1</v>
      </c>
      <c r="AA31" s="8">
        <v>-1</v>
      </c>
      <c r="AB31" s="8"/>
      <c r="AC31" s="8"/>
      <c r="AD31" s="8">
        <v>-1</v>
      </c>
      <c r="AE31" s="8">
        <v>-1</v>
      </c>
      <c r="AF31" s="8"/>
      <c r="AG31" s="8"/>
      <c r="AH31" s="8"/>
      <c r="AI31" s="8"/>
      <c r="AJ31" s="8"/>
      <c r="AK31" s="15">
        <v>13</v>
      </c>
    </row>
    <row r="32" spans="1:42" x14ac:dyDescent="0.2">
      <c r="A32" s="3" t="s">
        <v>103</v>
      </c>
      <c r="B32" s="3" t="s">
        <v>52</v>
      </c>
      <c r="C32" s="3" t="s">
        <v>7</v>
      </c>
      <c r="D32" s="3" t="s">
        <v>137</v>
      </c>
      <c r="E32" s="38" t="s">
        <v>21</v>
      </c>
      <c r="F32" s="3" t="s">
        <v>8</v>
      </c>
      <c r="G32" s="8"/>
      <c r="H32" s="8"/>
      <c r="I32" s="8"/>
      <c r="J32" s="8"/>
      <c r="K32" s="8"/>
      <c r="L32" s="8"/>
      <c r="M32" s="8"/>
      <c r="N32" s="8"/>
      <c r="O32" s="8"/>
      <c r="P32" s="8"/>
      <c r="Q32" s="8"/>
      <c r="R32" s="8"/>
      <c r="S32" s="8"/>
      <c r="T32" s="8"/>
      <c r="U32" s="8"/>
      <c r="V32" s="8"/>
      <c r="W32" s="8"/>
      <c r="X32" s="8"/>
      <c r="Y32" s="8">
        <v>2.371</v>
      </c>
      <c r="Z32" s="8"/>
      <c r="AA32" s="8"/>
      <c r="AB32" s="8">
        <v>17.803000000000001</v>
      </c>
      <c r="AC32" s="8"/>
      <c r="AD32" s="8">
        <v>10.278</v>
      </c>
      <c r="AE32" s="8">
        <v>0.08</v>
      </c>
      <c r="AF32" s="8">
        <v>2.1869999999999998</v>
      </c>
      <c r="AG32" s="8"/>
      <c r="AH32" s="8"/>
      <c r="AI32" s="8"/>
      <c r="AJ32" s="8"/>
      <c r="AK32" s="15">
        <v>14</v>
      </c>
      <c r="AM32" s="9">
        <f>+AP32/$AP$3</f>
        <v>1.058287057519633E-4</v>
      </c>
      <c r="AN32" s="10">
        <f>+AN30+AM32</f>
        <v>0.99942332589784111</v>
      </c>
      <c r="AP32" s="5">
        <f>SUM(G32:AJ32)</f>
        <v>32.718999999999994</v>
      </c>
    </row>
    <row r="33" spans="1:42" x14ac:dyDescent="0.2">
      <c r="A33" s="3" t="s">
        <v>103</v>
      </c>
      <c r="B33" s="3" t="s">
        <v>52</v>
      </c>
      <c r="C33" s="3" t="s">
        <v>7</v>
      </c>
      <c r="D33" s="3" t="s">
        <v>137</v>
      </c>
      <c r="E33" s="38" t="s">
        <v>21</v>
      </c>
      <c r="F33" s="3" t="s">
        <v>9</v>
      </c>
      <c r="G33" s="8"/>
      <c r="H33" s="8"/>
      <c r="I33" s="8"/>
      <c r="J33" s="8"/>
      <c r="K33" s="8"/>
      <c r="L33" s="8"/>
      <c r="M33" s="8"/>
      <c r="N33" s="8"/>
      <c r="O33" s="8"/>
      <c r="P33" s="8"/>
      <c r="Q33" s="8"/>
      <c r="R33" s="8"/>
      <c r="S33" s="8"/>
      <c r="T33" s="8"/>
      <c r="U33" s="8"/>
      <c r="V33" s="8"/>
      <c r="W33" s="8"/>
      <c r="X33" s="8"/>
      <c r="Y33" s="8">
        <v>-1</v>
      </c>
      <c r="Z33" s="8"/>
      <c r="AA33" s="8"/>
      <c r="AB33" s="8">
        <v>-1</v>
      </c>
      <c r="AC33" s="8"/>
      <c r="AD33" s="8">
        <v>-1</v>
      </c>
      <c r="AE33" s="8">
        <v>-1</v>
      </c>
      <c r="AF33" s="8">
        <v>-1</v>
      </c>
      <c r="AG33" s="8"/>
      <c r="AH33" s="8"/>
      <c r="AI33" s="8"/>
      <c r="AJ33" s="8"/>
      <c r="AK33" s="15">
        <v>14</v>
      </c>
    </row>
    <row r="34" spans="1:42" x14ac:dyDescent="0.2">
      <c r="A34" s="3" t="s">
        <v>103</v>
      </c>
      <c r="B34" s="3" t="s">
        <v>52</v>
      </c>
      <c r="C34" s="3" t="s">
        <v>17</v>
      </c>
      <c r="D34" s="3" t="s">
        <v>138</v>
      </c>
      <c r="E34" s="38" t="s">
        <v>22</v>
      </c>
      <c r="F34" s="3" t="s">
        <v>8</v>
      </c>
      <c r="G34" s="8"/>
      <c r="H34" s="8"/>
      <c r="I34" s="8"/>
      <c r="J34" s="8"/>
      <c r="K34" s="8"/>
      <c r="L34" s="8"/>
      <c r="M34" s="8"/>
      <c r="N34" s="8"/>
      <c r="O34" s="8"/>
      <c r="P34" s="8">
        <v>26.5</v>
      </c>
      <c r="Q34" s="8">
        <v>4.9000000000000002E-2</v>
      </c>
      <c r="R34" s="8">
        <v>7.0999999999999994E-2</v>
      </c>
      <c r="S34" s="8">
        <v>7.5999999999999998E-2</v>
      </c>
      <c r="T34" s="8"/>
      <c r="U34" s="8"/>
      <c r="V34" s="8">
        <v>6.3E-2</v>
      </c>
      <c r="W34" s="8">
        <v>1.7999999999999999E-2</v>
      </c>
      <c r="X34" s="8">
        <v>4.2999999999999997E-2</v>
      </c>
      <c r="Y34" s="8">
        <v>2.5999999999999999E-2</v>
      </c>
      <c r="Z34" s="8">
        <v>3.6999999999999998E-2</v>
      </c>
      <c r="AA34" s="8">
        <v>4.2999999999999997E-2</v>
      </c>
      <c r="AB34" s="8">
        <v>0.14499999999999999</v>
      </c>
      <c r="AC34" s="8">
        <v>8.6999999999999994E-2</v>
      </c>
      <c r="AD34" s="8">
        <v>1.7000000000000001E-2</v>
      </c>
      <c r="AE34" s="8">
        <v>7.9000000000000001E-2</v>
      </c>
      <c r="AF34" s="8"/>
      <c r="AG34" s="8">
        <v>0.13800000000000001</v>
      </c>
      <c r="AH34" s="8">
        <v>1.2E-2</v>
      </c>
      <c r="AI34" s="8">
        <v>0.28599999999999998</v>
      </c>
      <c r="AJ34" s="8">
        <v>0.25900000000000001</v>
      </c>
      <c r="AK34" s="15">
        <v>15</v>
      </c>
      <c r="AM34" s="9">
        <f>+AP34/$AP$3</f>
        <v>9.0400271923396901E-5</v>
      </c>
      <c r="AN34" s="10">
        <f>+AN32+AM34</f>
        <v>0.99951372616976453</v>
      </c>
      <c r="AP34" s="5">
        <f>SUM(G34:AJ34)</f>
        <v>27.949000000000002</v>
      </c>
    </row>
    <row r="35" spans="1:42" x14ac:dyDescent="0.2">
      <c r="A35" s="3" t="s">
        <v>103</v>
      </c>
      <c r="B35" s="3" t="s">
        <v>52</v>
      </c>
      <c r="C35" s="3" t="s">
        <v>17</v>
      </c>
      <c r="D35" s="3" t="s">
        <v>138</v>
      </c>
      <c r="E35" s="38" t="s">
        <v>22</v>
      </c>
      <c r="F35" s="3" t="s">
        <v>9</v>
      </c>
      <c r="G35" s="8"/>
      <c r="H35" s="8"/>
      <c r="I35" s="8"/>
      <c r="J35" s="8"/>
      <c r="K35" s="8"/>
      <c r="L35" s="8"/>
      <c r="M35" s="8"/>
      <c r="N35" s="8"/>
      <c r="O35" s="8"/>
      <c r="P35" s="8">
        <v>-1</v>
      </c>
      <c r="Q35" s="8">
        <v>-1</v>
      </c>
      <c r="R35" s="8">
        <v>-1</v>
      </c>
      <c r="S35" s="8">
        <v>-1</v>
      </c>
      <c r="T35" s="8"/>
      <c r="U35" s="8"/>
      <c r="V35" s="8">
        <v>-1</v>
      </c>
      <c r="W35" s="8">
        <v>-1</v>
      </c>
      <c r="X35" s="8">
        <v>-1</v>
      </c>
      <c r="Y35" s="8">
        <v>-1</v>
      </c>
      <c r="Z35" s="8">
        <v>-1</v>
      </c>
      <c r="AA35" s="8">
        <v>-1</v>
      </c>
      <c r="AB35" s="8">
        <v>-1</v>
      </c>
      <c r="AC35" s="8">
        <v>-1</v>
      </c>
      <c r="AD35" s="8">
        <v>-1</v>
      </c>
      <c r="AE35" s="8">
        <v>-1</v>
      </c>
      <c r="AF35" s="8"/>
      <c r="AG35" s="8">
        <v>-1</v>
      </c>
      <c r="AH35" s="8">
        <v>-1</v>
      </c>
      <c r="AI35" s="8">
        <v>-1</v>
      </c>
      <c r="AJ35" s="8">
        <v>-1</v>
      </c>
      <c r="AK35" s="15">
        <v>15</v>
      </c>
    </row>
    <row r="36" spans="1:42" x14ac:dyDescent="0.2">
      <c r="A36" s="3" t="s">
        <v>103</v>
      </c>
      <c r="B36" s="3" t="s">
        <v>52</v>
      </c>
      <c r="C36" s="3" t="s">
        <v>7</v>
      </c>
      <c r="D36" s="3" t="s">
        <v>137</v>
      </c>
      <c r="E36" s="38" t="s">
        <v>31</v>
      </c>
      <c r="F36" s="3" t="s">
        <v>8</v>
      </c>
      <c r="G36" s="8"/>
      <c r="H36" s="8"/>
      <c r="I36" s="8"/>
      <c r="J36" s="8"/>
      <c r="K36" s="8"/>
      <c r="L36" s="8"/>
      <c r="M36" s="8"/>
      <c r="N36" s="8"/>
      <c r="O36" s="8"/>
      <c r="P36" s="8"/>
      <c r="Q36" s="8"/>
      <c r="R36" s="8"/>
      <c r="S36" s="8"/>
      <c r="T36" s="8"/>
      <c r="U36" s="8"/>
      <c r="V36" s="8"/>
      <c r="W36" s="8">
        <v>9.8000000000000004E-2</v>
      </c>
      <c r="X36" s="8"/>
      <c r="Y36" s="8">
        <v>3.9740000000000002</v>
      </c>
      <c r="Z36" s="8">
        <v>0.83199999999999996</v>
      </c>
      <c r="AA36" s="8">
        <v>5.4809999999999999</v>
      </c>
      <c r="AB36" s="8"/>
      <c r="AC36" s="8">
        <v>5.0030000000000001</v>
      </c>
      <c r="AD36" s="8">
        <v>3.1240000000000001</v>
      </c>
      <c r="AE36" s="8">
        <v>3.7690000000000001</v>
      </c>
      <c r="AF36" s="8">
        <v>0.73199999999999998</v>
      </c>
      <c r="AG36" s="8"/>
      <c r="AH36" s="8"/>
      <c r="AI36" s="8"/>
      <c r="AJ36" s="8"/>
      <c r="AK36" s="15">
        <v>16</v>
      </c>
      <c r="AM36" s="9">
        <f>+AP36/$AP$3</f>
        <v>7.4434915659706341E-5</v>
      </c>
      <c r="AN36" s="10">
        <f>+AN34+AM36</f>
        <v>0.99958816108542425</v>
      </c>
      <c r="AP36" s="5">
        <f>SUM(G36:AJ36)</f>
        <v>23.012999999999998</v>
      </c>
    </row>
    <row r="37" spans="1:42" x14ac:dyDescent="0.2">
      <c r="A37" s="3" t="s">
        <v>103</v>
      </c>
      <c r="B37" s="3" t="s">
        <v>52</v>
      </c>
      <c r="C37" s="3" t="s">
        <v>7</v>
      </c>
      <c r="D37" s="3" t="s">
        <v>137</v>
      </c>
      <c r="E37" s="38" t="s">
        <v>31</v>
      </c>
      <c r="F37" s="3" t="s">
        <v>9</v>
      </c>
      <c r="G37" s="8"/>
      <c r="H37" s="8"/>
      <c r="I37" s="8"/>
      <c r="J37" s="8"/>
      <c r="K37" s="8"/>
      <c r="L37" s="8"/>
      <c r="M37" s="8"/>
      <c r="N37" s="8"/>
      <c r="O37" s="8"/>
      <c r="P37" s="8"/>
      <c r="Q37" s="8"/>
      <c r="R37" s="8"/>
      <c r="S37" s="8"/>
      <c r="T37" s="8"/>
      <c r="U37" s="8"/>
      <c r="V37" s="8"/>
      <c r="W37" s="8">
        <v>-1</v>
      </c>
      <c r="X37" s="8"/>
      <c r="Y37" s="8">
        <v>-1</v>
      </c>
      <c r="Z37" s="8">
        <v>-1</v>
      </c>
      <c r="AA37" s="8">
        <v>-1</v>
      </c>
      <c r="AB37" s="8"/>
      <c r="AC37" s="8">
        <v>-1</v>
      </c>
      <c r="AD37" s="8">
        <v>-1</v>
      </c>
      <c r="AE37" s="8">
        <v>-1</v>
      </c>
      <c r="AF37" s="8">
        <v>-1</v>
      </c>
      <c r="AG37" s="8"/>
      <c r="AH37" s="8"/>
      <c r="AI37" s="8"/>
      <c r="AJ37" s="8"/>
      <c r="AK37" s="15">
        <v>16</v>
      </c>
    </row>
    <row r="38" spans="1:42" x14ac:dyDescent="0.2">
      <c r="A38" s="3" t="s">
        <v>103</v>
      </c>
      <c r="B38" s="3" t="s">
        <v>52</v>
      </c>
      <c r="C38" s="3" t="s">
        <v>7</v>
      </c>
      <c r="D38" s="3" t="s">
        <v>137</v>
      </c>
      <c r="E38" s="38" t="s">
        <v>33</v>
      </c>
      <c r="F38" s="3" t="s">
        <v>8</v>
      </c>
      <c r="G38" s="8"/>
      <c r="H38" s="8"/>
      <c r="I38" s="8"/>
      <c r="J38" s="8"/>
      <c r="K38" s="8"/>
      <c r="L38" s="8"/>
      <c r="M38" s="8"/>
      <c r="N38" s="8"/>
      <c r="O38" s="8"/>
      <c r="P38" s="8"/>
      <c r="Q38" s="8"/>
      <c r="R38" s="8"/>
      <c r="S38" s="8"/>
      <c r="T38" s="8"/>
      <c r="U38" s="8"/>
      <c r="V38" s="8"/>
      <c r="W38" s="8">
        <v>0.16200000000000001</v>
      </c>
      <c r="X38" s="8"/>
      <c r="Y38" s="8">
        <v>3.911</v>
      </c>
      <c r="Z38" s="8">
        <v>2.427</v>
      </c>
      <c r="AA38" s="8">
        <v>7.8449999999999998</v>
      </c>
      <c r="AB38" s="8">
        <v>0.42399999999999999</v>
      </c>
      <c r="AC38" s="8">
        <v>5.64</v>
      </c>
      <c r="AD38" s="8">
        <v>9.7000000000000003E-2</v>
      </c>
      <c r="AE38" s="8">
        <v>0.55800000000000005</v>
      </c>
      <c r="AF38" s="8">
        <v>0.74</v>
      </c>
      <c r="AG38" s="8"/>
      <c r="AH38" s="8"/>
      <c r="AI38" s="8"/>
      <c r="AJ38" s="8"/>
      <c r="AK38" s="15">
        <v>17</v>
      </c>
      <c r="AM38" s="9">
        <f>+AP38/$AP$3</f>
        <v>7.0524438406302395E-5</v>
      </c>
      <c r="AN38" s="10">
        <f>+AN36+AM38</f>
        <v>0.99965868552383053</v>
      </c>
      <c r="AP38" s="5">
        <f>SUM(G38:AJ38)</f>
        <v>21.803999999999998</v>
      </c>
    </row>
    <row r="39" spans="1:42" x14ac:dyDescent="0.2">
      <c r="A39" s="3" t="s">
        <v>103</v>
      </c>
      <c r="B39" s="3" t="s">
        <v>52</v>
      </c>
      <c r="C39" s="3" t="s">
        <v>7</v>
      </c>
      <c r="D39" s="3" t="s">
        <v>137</v>
      </c>
      <c r="E39" s="38" t="s">
        <v>33</v>
      </c>
      <c r="F39" s="3" t="s">
        <v>9</v>
      </c>
      <c r="G39" s="8"/>
      <c r="H39" s="8"/>
      <c r="I39" s="8"/>
      <c r="J39" s="8"/>
      <c r="K39" s="8"/>
      <c r="L39" s="8"/>
      <c r="M39" s="8"/>
      <c r="N39" s="8"/>
      <c r="O39" s="8"/>
      <c r="P39" s="8"/>
      <c r="Q39" s="8"/>
      <c r="R39" s="8"/>
      <c r="S39" s="8"/>
      <c r="T39" s="8"/>
      <c r="U39" s="8"/>
      <c r="V39" s="8"/>
      <c r="W39" s="8">
        <v>-1</v>
      </c>
      <c r="X39" s="8"/>
      <c r="Y39" s="8">
        <v>-1</v>
      </c>
      <c r="Z39" s="8">
        <v>-1</v>
      </c>
      <c r="AA39" s="8">
        <v>-1</v>
      </c>
      <c r="AB39" s="8">
        <v>-1</v>
      </c>
      <c r="AC39" s="8">
        <v>-1</v>
      </c>
      <c r="AD39" s="8">
        <v>-1</v>
      </c>
      <c r="AE39" s="8">
        <v>-1</v>
      </c>
      <c r="AF39" s="8">
        <v>-1</v>
      </c>
      <c r="AG39" s="8"/>
      <c r="AH39" s="8"/>
      <c r="AI39" s="8"/>
      <c r="AJ39" s="8"/>
      <c r="AK39" s="15">
        <v>17</v>
      </c>
    </row>
    <row r="40" spans="1:42" x14ac:dyDescent="0.2">
      <c r="A40" s="3" t="s">
        <v>103</v>
      </c>
      <c r="B40" s="3" t="s">
        <v>52</v>
      </c>
      <c r="C40" s="3" t="s">
        <v>7</v>
      </c>
      <c r="D40" s="3" t="s">
        <v>146</v>
      </c>
      <c r="E40" s="38" t="s">
        <v>21</v>
      </c>
      <c r="F40" s="3" t="s">
        <v>8</v>
      </c>
      <c r="G40" s="8"/>
      <c r="H40" s="8"/>
      <c r="I40" s="8"/>
      <c r="J40" s="8"/>
      <c r="K40" s="8"/>
      <c r="L40" s="8"/>
      <c r="M40" s="8"/>
      <c r="N40" s="8"/>
      <c r="O40" s="8"/>
      <c r="P40" s="8"/>
      <c r="Q40" s="8"/>
      <c r="R40" s="8"/>
      <c r="S40" s="8"/>
      <c r="T40" s="8"/>
      <c r="U40" s="8"/>
      <c r="V40" s="8">
        <v>0.12</v>
      </c>
      <c r="W40" s="8">
        <v>1.56</v>
      </c>
      <c r="X40" s="8">
        <v>10.555</v>
      </c>
      <c r="Y40" s="8">
        <v>3.7650000000000001</v>
      </c>
      <c r="Z40" s="8">
        <v>2.1190000000000002</v>
      </c>
      <c r="AA40" s="8">
        <v>0.29499999999999998</v>
      </c>
      <c r="AB40" s="8"/>
      <c r="AC40" s="8"/>
      <c r="AD40" s="8">
        <v>0.61399999999999999</v>
      </c>
      <c r="AE40" s="8">
        <v>0.18</v>
      </c>
      <c r="AF40" s="8"/>
      <c r="AG40" s="8"/>
      <c r="AH40" s="8"/>
      <c r="AI40" s="8"/>
      <c r="AJ40" s="8"/>
      <c r="AK40" s="15">
        <v>18</v>
      </c>
      <c r="AM40" s="9">
        <f>+AP40/$AP$3</f>
        <v>6.2127747794361437E-5</v>
      </c>
      <c r="AN40" s="10">
        <f>+AN38+AM40</f>
        <v>0.99972081327162488</v>
      </c>
      <c r="AP40" s="5">
        <f>SUM(G40:AJ40)</f>
        <v>19.208000000000002</v>
      </c>
    </row>
    <row r="41" spans="1:42" x14ac:dyDescent="0.2">
      <c r="A41" s="3" t="s">
        <v>103</v>
      </c>
      <c r="B41" s="3" t="s">
        <v>52</v>
      </c>
      <c r="C41" s="3" t="s">
        <v>7</v>
      </c>
      <c r="D41" s="3" t="s">
        <v>146</v>
      </c>
      <c r="E41" s="38" t="s">
        <v>21</v>
      </c>
      <c r="F41" s="3" t="s">
        <v>9</v>
      </c>
      <c r="G41" s="8"/>
      <c r="H41" s="8"/>
      <c r="I41" s="8"/>
      <c r="J41" s="8"/>
      <c r="K41" s="8"/>
      <c r="L41" s="8"/>
      <c r="M41" s="8"/>
      <c r="N41" s="8"/>
      <c r="O41" s="8"/>
      <c r="P41" s="8"/>
      <c r="Q41" s="8"/>
      <c r="R41" s="8"/>
      <c r="S41" s="8" t="s">
        <v>13</v>
      </c>
      <c r="T41" s="8"/>
      <c r="U41" s="8"/>
      <c r="V41" s="8">
        <v>-1</v>
      </c>
      <c r="W41" s="8">
        <v>-1</v>
      </c>
      <c r="X41" s="8">
        <v>-1</v>
      </c>
      <c r="Y41" s="8">
        <v>-1</v>
      </c>
      <c r="Z41" s="8">
        <v>-1</v>
      </c>
      <c r="AA41" s="8">
        <v>-1</v>
      </c>
      <c r="AB41" s="8"/>
      <c r="AC41" s="8"/>
      <c r="AD41" s="8">
        <v>-1</v>
      </c>
      <c r="AE41" s="8">
        <v>-1</v>
      </c>
      <c r="AF41" s="8"/>
      <c r="AG41" s="8"/>
      <c r="AH41" s="8"/>
      <c r="AI41" s="8"/>
      <c r="AJ41" s="8"/>
      <c r="AK41" s="15">
        <v>18</v>
      </c>
    </row>
    <row r="42" spans="1:42" x14ac:dyDescent="0.2">
      <c r="A42" s="3" t="s">
        <v>103</v>
      </c>
      <c r="B42" s="3" t="s">
        <v>52</v>
      </c>
      <c r="C42" s="3" t="s">
        <v>93</v>
      </c>
      <c r="D42" s="3" t="s">
        <v>126</v>
      </c>
      <c r="E42" s="38" t="s">
        <v>25</v>
      </c>
      <c r="F42" s="3" t="s">
        <v>8</v>
      </c>
      <c r="G42" s="8"/>
      <c r="H42" s="8"/>
      <c r="I42" s="8"/>
      <c r="J42" s="8"/>
      <c r="K42" s="8"/>
      <c r="L42" s="8"/>
      <c r="M42" s="8"/>
      <c r="N42" s="8"/>
      <c r="O42" s="8"/>
      <c r="P42" s="8"/>
      <c r="Q42" s="8"/>
      <c r="R42" s="8"/>
      <c r="S42" s="8"/>
      <c r="T42" s="8"/>
      <c r="U42" s="8"/>
      <c r="V42" s="8"/>
      <c r="W42" s="8"/>
      <c r="X42" s="8"/>
      <c r="Y42" s="8"/>
      <c r="Z42" s="8"/>
      <c r="AA42" s="8">
        <v>0.25</v>
      </c>
      <c r="AB42" s="8">
        <v>0.51</v>
      </c>
      <c r="AC42" s="8">
        <v>1.036</v>
      </c>
      <c r="AD42" s="8">
        <v>5.3760000000000003</v>
      </c>
      <c r="AE42" s="8">
        <v>11.353999999999999</v>
      </c>
      <c r="AF42" s="8"/>
      <c r="AG42" s="8"/>
      <c r="AH42" s="8"/>
      <c r="AI42" s="8"/>
      <c r="AJ42" s="8"/>
      <c r="AK42" s="15">
        <v>19</v>
      </c>
      <c r="AM42" s="9">
        <f>+AP42/$AP$3</f>
        <v>5.9921837548851506E-5</v>
      </c>
      <c r="AN42" s="10">
        <f>+AN40+AM42</f>
        <v>0.99978073510917376</v>
      </c>
      <c r="AP42" s="5">
        <f>SUM(G42:AJ42)</f>
        <v>18.526</v>
      </c>
    </row>
    <row r="43" spans="1:42" x14ac:dyDescent="0.2">
      <c r="A43" s="3" t="s">
        <v>103</v>
      </c>
      <c r="B43" s="3" t="s">
        <v>52</v>
      </c>
      <c r="C43" s="3" t="s">
        <v>93</v>
      </c>
      <c r="D43" s="3" t="s">
        <v>126</v>
      </c>
      <c r="E43" s="38" t="s">
        <v>25</v>
      </c>
      <c r="F43" s="3" t="s">
        <v>9</v>
      </c>
      <c r="G43" s="8"/>
      <c r="H43" s="8"/>
      <c r="I43" s="8"/>
      <c r="J43" s="8"/>
      <c r="K43" s="8"/>
      <c r="L43" s="8"/>
      <c r="M43" s="8"/>
      <c r="N43" s="8"/>
      <c r="O43" s="8"/>
      <c r="P43" s="8"/>
      <c r="Q43" s="8"/>
      <c r="R43" s="8"/>
      <c r="S43" s="8"/>
      <c r="T43" s="8"/>
      <c r="U43" s="8"/>
      <c r="V43" s="8"/>
      <c r="W43" s="8"/>
      <c r="X43" s="8"/>
      <c r="Y43" s="8"/>
      <c r="Z43" s="8"/>
      <c r="AA43" s="8">
        <v>-1</v>
      </c>
      <c r="AB43" s="8">
        <v>-1</v>
      </c>
      <c r="AC43" s="8">
        <v>-1</v>
      </c>
      <c r="AD43" s="8">
        <v>-1</v>
      </c>
      <c r="AE43" s="8">
        <v>-1</v>
      </c>
      <c r="AF43" s="8"/>
      <c r="AG43" s="8"/>
      <c r="AH43" s="8"/>
      <c r="AI43" s="8"/>
      <c r="AJ43" s="8"/>
      <c r="AK43" s="15">
        <v>19</v>
      </c>
    </row>
    <row r="44" spans="1:42" x14ac:dyDescent="0.2">
      <c r="A44" s="3" t="s">
        <v>103</v>
      </c>
      <c r="B44" s="3" t="s">
        <v>52</v>
      </c>
      <c r="C44" s="3" t="s">
        <v>7</v>
      </c>
      <c r="D44" s="3" t="s">
        <v>146</v>
      </c>
      <c r="E44" s="38" t="s">
        <v>25</v>
      </c>
      <c r="F44" s="3" t="s">
        <v>8</v>
      </c>
      <c r="G44" s="8"/>
      <c r="H44" s="8"/>
      <c r="I44" s="8"/>
      <c r="J44" s="8"/>
      <c r="K44" s="8"/>
      <c r="L44" s="8"/>
      <c r="M44" s="8"/>
      <c r="N44" s="8"/>
      <c r="O44" s="8"/>
      <c r="P44" s="8"/>
      <c r="Q44" s="8"/>
      <c r="R44" s="8"/>
      <c r="S44" s="8">
        <v>1.1970000000000001</v>
      </c>
      <c r="T44" s="8">
        <v>4.0309999999999997</v>
      </c>
      <c r="U44" s="8">
        <v>10.141</v>
      </c>
      <c r="V44" s="8"/>
      <c r="W44" s="8"/>
      <c r="X44" s="8"/>
      <c r="Y44" s="8"/>
      <c r="Z44" s="8"/>
      <c r="AA44" s="8"/>
      <c r="AB44" s="8"/>
      <c r="AC44" s="8"/>
      <c r="AD44" s="8"/>
      <c r="AE44" s="8"/>
      <c r="AF44" s="8"/>
      <c r="AG44" s="8"/>
      <c r="AH44" s="8"/>
      <c r="AI44" s="8"/>
      <c r="AJ44" s="8"/>
      <c r="AK44" s="15">
        <v>20</v>
      </c>
      <c r="AM44" s="9">
        <f>+AP44/$AP$3</f>
        <v>4.9710607863991086E-5</v>
      </c>
      <c r="AN44" s="10">
        <f>+AN42+AM44</f>
        <v>0.99983044571703772</v>
      </c>
      <c r="AP44" s="5">
        <f>SUM(G44:AJ44)</f>
        <v>15.369</v>
      </c>
    </row>
    <row r="45" spans="1:42" x14ac:dyDescent="0.2">
      <c r="A45" s="3" t="s">
        <v>103</v>
      </c>
      <c r="B45" s="3" t="s">
        <v>52</v>
      </c>
      <c r="C45" s="3" t="s">
        <v>7</v>
      </c>
      <c r="D45" s="3" t="s">
        <v>146</v>
      </c>
      <c r="E45" s="38" t="s">
        <v>25</v>
      </c>
      <c r="F45" s="3" t="s">
        <v>9</v>
      </c>
      <c r="G45" s="8"/>
      <c r="H45" s="8"/>
      <c r="I45" s="8"/>
      <c r="J45" s="8"/>
      <c r="K45" s="8"/>
      <c r="L45" s="8"/>
      <c r="M45" s="8"/>
      <c r="N45" s="8"/>
      <c r="O45" s="8"/>
      <c r="P45" s="8"/>
      <c r="Q45" s="8"/>
      <c r="R45" s="8"/>
      <c r="S45" s="8">
        <v>-1</v>
      </c>
      <c r="T45" s="8" t="s">
        <v>13</v>
      </c>
      <c r="U45" s="8">
        <v>-1</v>
      </c>
      <c r="V45" s="8"/>
      <c r="W45" s="8"/>
      <c r="X45" s="8"/>
      <c r="Y45" s="8"/>
      <c r="Z45" s="8"/>
      <c r="AA45" s="8"/>
      <c r="AB45" s="8"/>
      <c r="AC45" s="8"/>
      <c r="AD45" s="8"/>
      <c r="AE45" s="8"/>
      <c r="AF45" s="8"/>
      <c r="AG45" s="8"/>
      <c r="AH45" s="8"/>
      <c r="AI45" s="8"/>
      <c r="AJ45" s="8"/>
      <c r="AK45" s="15">
        <v>20</v>
      </c>
    </row>
    <row r="46" spans="1:42" x14ac:dyDescent="0.2">
      <c r="A46" s="3" t="s">
        <v>103</v>
      </c>
      <c r="B46" s="3" t="s">
        <v>52</v>
      </c>
      <c r="C46" s="3" t="s">
        <v>7</v>
      </c>
      <c r="D46" s="3" t="s">
        <v>136</v>
      </c>
      <c r="E46" s="38" t="s">
        <v>25</v>
      </c>
      <c r="F46" s="3" t="s">
        <v>8</v>
      </c>
      <c r="G46" s="8">
        <v>2E-3</v>
      </c>
      <c r="H46" s="8">
        <v>1.4690000000000001</v>
      </c>
      <c r="I46" s="8">
        <v>0.87</v>
      </c>
      <c r="J46" s="8">
        <v>0.308</v>
      </c>
      <c r="K46" s="8">
        <v>0.39400000000000002</v>
      </c>
      <c r="L46" s="8">
        <v>0.39</v>
      </c>
      <c r="M46" s="8">
        <v>0.94299999999999995</v>
      </c>
      <c r="N46" s="8">
        <v>0.85799999999999998</v>
      </c>
      <c r="O46" s="8">
        <v>0.14099999999999999</v>
      </c>
      <c r="P46" s="8">
        <v>0.68200000000000005</v>
      </c>
      <c r="Q46" s="8">
        <v>0.26200000000000001</v>
      </c>
      <c r="R46" s="8">
        <v>3.3000000000000002E-2</v>
      </c>
      <c r="S46" s="8">
        <v>0.05</v>
      </c>
      <c r="T46" s="8"/>
      <c r="U46" s="8">
        <v>0.38200000000000001</v>
      </c>
      <c r="V46" s="8">
        <v>0.4</v>
      </c>
      <c r="W46" s="8">
        <v>0.39100000000000001</v>
      </c>
      <c r="X46" s="8">
        <v>0.312</v>
      </c>
      <c r="Y46" s="8"/>
      <c r="Z46" s="8"/>
      <c r="AA46" s="8"/>
      <c r="AB46" s="8"/>
      <c r="AC46" s="8"/>
      <c r="AD46" s="8"/>
      <c r="AE46" s="8"/>
      <c r="AF46" s="8"/>
      <c r="AG46" s="8">
        <v>0.76</v>
      </c>
      <c r="AH46" s="8">
        <v>0.69299999999999995</v>
      </c>
      <c r="AI46" s="8">
        <v>0.87</v>
      </c>
      <c r="AJ46" s="8">
        <v>1.302</v>
      </c>
      <c r="AK46" s="15">
        <v>21</v>
      </c>
      <c r="AM46" s="9">
        <f>+AP46/$AP$3</f>
        <v>3.7235247428607285E-5</v>
      </c>
      <c r="AN46" s="10">
        <f>+AN44+AM46</f>
        <v>0.99986768096446632</v>
      </c>
      <c r="AP46" s="5">
        <f>SUM(G46:AJ46)</f>
        <v>11.512</v>
      </c>
    </row>
    <row r="47" spans="1:42" x14ac:dyDescent="0.2">
      <c r="A47" s="3" t="s">
        <v>103</v>
      </c>
      <c r="B47" s="3" t="s">
        <v>52</v>
      </c>
      <c r="C47" s="3" t="s">
        <v>7</v>
      </c>
      <c r="D47" s="3" t="s">
        <v>136</v>
      </c>
      <c r="E47" s="38" t="s">
        <v>25</v>
      </c>
      <c r="F47" s="3" t="s">
        <v>9</v>
      </c>
      <c r="G47" s="8">
        <v>-1</v>
      </c>
      <c r="H47" s="8">
        <v>-1</v>
      </c>
      <c r="I47" s="8">
        <v>-1</v>
      </c>
      <c r="J47" s="8">
        <v>-1</v>
      </c>
      <c r="K47" s="8">
        <v>-1</v>
      </c>
      <c r="L47" s="8">
        <v>-1</v>
      </c>
      <c r="M47" s="8">
        <v>-1</v>
      </c>
      <c r="N47" s="8">
        <v>-1</v>
      </c>
      <c r="O47" s="8">
        <v>-1</v>
      </c>
      <c r="P47" s="8">
        <v>-1</v>
      </c>
      <c r="Q47" s="8">
        <v>-1</v>
      </c>
      <c r="R47" s="8">
        <v>-1</v>
      </c>
      <c r="S47" s="8">
        <v>-1</v>
      </c>
      <c r="T47" s="8"/>
      <c r="U47" s="8">
        <v>-1</v>
      </c>
      <c r="V47" s="8">
        <v>-1</v>
      </c>
      <c r="W47" s="8">
        <v>-1</v>
      </c>
      <c r="X47" s="8">
        <v>-1</v>
      </c>
      <c r="Y47" s="8"/>
      <c r="Z47" s="8"/>
      <c r="AA47" s="8"/>
      <c r="AB47" s="8"/>
      <c r="AC47" s="8"/>
      <c r="AD47" s="8"/>
      <c r="AE47" s="8"/>
      <c r="AF47" s="8"/>
      <c r="AG47" s="8">
        <v>-1</v>
      </c>
      <c r="AH47" s="8">
        <v>-1</v>
      </c>
      <c r="AI47" s="8">
        <v>-1</v>
      </c>
      <c r="AJ47" s="8">
        <v>-1</v>
      </c>
      <c r="AK47" s="15">
        <v>21</v>
      </c>
    </row>
    <row r="48" spans="1:42" x14ac:dyDescent="0.2">
      <c r="A48" s="3" t="s">
        <v>103</v>
      </c>
      <c r="B48" s="3" t="s">
        <v>52</v>
      </c>
      <c r="C48" s="3" t="s">
        <v>7</v>
      </c>
      <c r="D48" s="3" t="s">
        <v>64</v>
      </c>
      <c r="E48" s="38" t="s">
        <v>21</v>
      </c>
      <c r="F48" s="3" t="s">
        <v>8</v>
      </c>
      <c r="G48" s="8"/>
      <c r="H48" s="8"/>
      <c r="I48" s="8"/>
      <c r="J48" s="8"/>
      <c r="K48" s="8"/>
      <c r="L48" s="8"/>
      <c r="M48" s="8"/>
      <c r="N48" s="8"/>
      <c r="O48" s="8"/>
      <c r="P48" s="8">
        <v>9.1999999999999993</v>
      </c>
      <c r="Q48" s="8"/>
      <c r="R48" s="8"/>
      <c r="S48" s="8"/>
      <c r="T48" s="8"/>
      <c r="U48" s="8"/>
      <c r="V48" s="8"/>
      <c r="W48" s="8"/>
      <c r="X48" s="8"/>
      <c r="Y48" s="8"/>
      <c r="Z48" s="8"/>
      <c r="AA48" s="8"/>
      <c r="AB48" s="8"/>
      <c r="AC48" s="8"/>
      <c r="AD48" s="8"/>
      <c r="AE48" s="8"/>
      <c r="AF48" s="8"/>
      <c r="AG48" s="8"/>
      <c r="AH48" s="8"/>
      <c r="AI48" s="8"/>
      <c r="AJ48" s="8"/>
      <c r="AK48" s="15">
        <v>22</v>
      </c>
      <c r="AM48" s="9">
        <f>+AP48/$AP$3</f>
        <v>2.9757147006878648E-5</v>
      </c>
      <c r="AN48" s="10">
        <f>+AN46+AM48</f>
        <v>0.99989743811147325</v>
      </c>
      <c r="AP48" s="5">
        <f>SUM(G48:AJ48)</f>
        <v>9.1999999999999993</v>
      </c>
    </row>
    <row r="49" spans="1:42" x14ac:dyDescent="0.2">
      <c r="A49" s="3" t="s">
        <v>103</v>
      </c>
      <c r="B49" s="3" t="s">
        <v>52</v>
      </c>
      <c r="C49" s="3" t="s">
        <v>7</v>
      </c>
      <c r="D49" s="3" t="s">
        <v>64</v>
      </c>
      <c r="E49" s="38" t="s">
        <v>21</v>
      </c>
      <c r="F49" s="3" t="s">
        <v>9</v>
      </c>
      <c r="G49" s="8"/>
      <c r="H49" s="8"/>
      <c r="I49" s="8"/>
      <c r="J49" s="8"/>
      <c r="K49" s="8"/>
      <c r="L49" s="8"/>
      <c r="M49" s="8"/>
      <c r="N49" s="8"/>
      <c r="O49" s="8"/>
      <c r="P49" s="8" t="s">
        <v>13</v>
      </c>
      <c r="Q49" s="8"/>
      <c r="R49" s="8"/>
      <c r="S49" s="8"/>
      <c r="T49" s="8"/>
      <c r="U49" s="8"/>
      <c r="V49" s="8"/>
      <c r="W49" s="8"/>
      <c r="X49" s="8"/>
      <c r="Y49" s="8"/>
      <c r="Z49" s="8"/>
      <c r="AA49" s="8"/>
      <c r="AB49" s="8"/>
      <c r="AC49" s="8"/>
      <c r="AD49" s="8"/>
      <c r="AE49" s="8"/>
      <c r="AF49" s="8"/>
      <c r="AG49" s="8"/>
      <c r="AH49" s="8"/>
      <c r="AI49" s="8"/>
      <c r="AJ49" s="8"/>
      <c r="AK49" s="15">
        <v>22</v>
      </c>
    </row>
    <row r="50" spans="1:42" x14ac:dyDescent="0.2">
      <c r="A50" s="3" t="s">
        <v>103</v>
      </c>
      <c r="B50" s="3" t="s">
        <v>52</v>
      </c>
      <c r="C50" s="3" t="s">
        <v>7</v>
      </c>
      <c r="D50" s="3" t="s">
        <v>136</v>
      </c>
      <c r="E50" s="38" t="s">
        <v>34</v>
      </c>
      <c r="F50" s="3" t="s">
        <v>8</v>
      </c>
      <c r="G50" s="8">
        <v>0.28899999999999998</v>
      </c>
      <c r="H50" s="8">
        <v>1.5289999999999999</v>
      </c>
      <c r="I50" s="8">
        <v>2.21</v>
      </c>
      <c r="J50" s="8">
        <v>0.28100000000000003</v>
      </c>
      <c r="K50" s="8">
        <v>0.26100000000000001</v>
      </c>
      <c r="L50" s="8">
        <v>0.28599999999999998</v>
      </c>
      <c r="M50" s="8">
        <v>0.64300000000000002</v>
      </c>
      <c r="N50" s="8">
        <v>0.50900000000000001</v>
      </c>
      <c r="O50" s="8">
        <v>8.8999999999999996E-2</v>
      </c>
      <c r="P50" s="8">
        <v>0.34200000000000003</v>
      </c>
      <c r="Q50" s="8">
        <v>0.23200000000000001</v>
      </c>
      <c r="R50" s="8">
        <v>1.9E-2</v>
      </c>
      <c r="S50" s="8">
        <v>1.0999999999999999E-2</v>
      </c>
      <c r="T50" s="8">
        <v>5.0000000000000001E-3</v>
      </c>
      <c r="U50" s="8">
        <v>0.33200000000000002</v>
      </c>
      <c r="V50" s="8">
        <v>8.8999999999999996E-2</v>
      </c>
      <c r="W50" s="8">
        <v>0.21099999999999999</v>
      </c>
      <c r="X50" s="8">
        <v>0.15</v>
      </c>
      <c r="Y50" s="8"/>
      <c r="Z50" s="8"/>
      <c r="AA50" s="8"/>
      <c r="AB50" s="8"/>
      <c r="AC50" s="8"/>
      <c r="AD50" s="8"/>
      <c r="AE50" s="8"/>
      <c r="AF50" s="8"/>
      <c r="AG50" s="8">
        <v>0.46700000000000003</v>
      </c>
      <c r="AH50" s="8">
        <v>0.41</v>
      </c>
      <c r="AI50" s="8">
        <v>2.5000000000000001E-2</v>
      </c>
      <c r="AJ50" s="8">
        <v>4.4999999999999998E-2</v>
      </c>
      <c r="AK50" s="15">
        <v>23</v>
      </c>
      <c r="AM50" s="9">
        <f>+AP50/$AP$3</f>
        <v>2.7282775543806679E-5</v>
      </c>
      <c r="AN50" s="10">
        <f>+AN48+AM50</f>
        <v>0.999924720887017</v>
      </c>
      <c r="AP50" s="5">
        <f>SUM(G50:AJ50)</f>
        <v>8.4350000000000005</v>
      </c>
    </row>
    <row r="51" spans="1:42" x14ac:dyDescent="0.2">
      <c r="A51" s="3" t="s">
        <v>103</v>
      </c>
      <c r="B51" s="3" t="s">
        <v>52</v>
      </c>
      <c r="C51" s="3" t="s">
        <v>7</v>
      </c>
      <c r="D51" s="3" t="s">
        <v>136</v>
      </c>
      <c r="E51" s="38" t="s">
        <v>34</v>
      </c>
      <c r="F51" s="3" t="s">
        <v>9</v>
      </c>
      <c r="G51" s="8">
        <v>-1</v>
      </c>
      <c r="H51" s="8">
        <v>-1</v>
      </c>
      <c r="I51" s="8">
        <v>-1</v>
      </c>
      <c r="J51" s="8">
        <v>-1</v>
      </c>
      <c r="K51" s="8">
        <v>-1</v>
      </c>
      <c r="L51" s="8">
        <v>-1</v>
      </c>
      <c r="M51" s="8">
        <v>-1</v>
      </c>
      <c r="N51" s="8">
        <v>-1</v>
      </c>
      <c r="O51" s="8">
        <v>-1</v>
      </c>
      <c r="P51" s="8">
        <v>-1</v>
      </c>
      <c r="Q51" s="8">
        <v>-1</v>
      </c>
      <c r="R51" s="8">
        <v>-1</v>
      </c>
      <c r="S51" s="8">
        <v>-1</v>
      </c>
      <c r="T51" s="8">
        <v>-1</v>
      </c>
      <c r="U51" s="8">
        <v>-1</v>
      </c>
      <c r="V51" s="8">
        <v>-1</v>
      </c>
      <c r="W51" s="8">
        <v>-1</v>
      </c>
      <c r="X51" s="8">
        <v>-1</v>
      </c>
      <c r="Y51" s="8"/>
      <c r="Z51" s="8"/>
      <c r="AA51" s="8"/>
      <c r="AB51" s="8"/>
      <c r="AC51" s="8"/>
      <c r="AD51" s="8"/>
      <c r="AE51" s="8"/>
      <c r="AF51" s="8"/>
      <c r="AG51" s="8">
        <v>-1</v>
      </c>
      <c r="AH51" s="8">
        <v>-1</v>
      </c>
      <c r="AI51" s="8">
        <v>-1</v>
      </c>
      <c r="AJ51" s="8">
        <v>-1</v>
      </c>
      <c r="AK51" s="15">
        <v>23</v>
      </c>
    </row>
    <row r="52" spans="1:42" x14ac:dyDescent="0.2">
      <c r="A52" s="3" t="s">
        <v>103</v>
      </c>
      <c r="B52" s="3" t="s">
        <v>52</v>
      </c>
      <c r="C52" s="3" t="s">
        <v>7</v>
      </c>
      <c r="D52" s="3" t="s">
        <v>137</v>
      </c>
      <c r="E52" s="38" t="s">
        <v>62</v>
      </c>
      <c r="F52" s="3" t="s">
        <v>8</v>
      </c>
      <c r="G52" s="8"/>
      <c r="H52" s="8"/>
      <c r="I52" s="8"/>
      <c r="J52" s="8"/>
      <c r="K52" s="8"/>
      <c r="L52" s="8"/>
      <c r="M52" s="8"/>
      <c r="N52" s="8"/>
      <c r="O52" s="8"/>
      <c r="P52" s="8"/>
      <c r="Q52" s="8"/>
      <c r="R52" s="8"/>
      <c r="S52" s="8"/>
      <c r="T52" s="8"/>
      <c r="U52" s="8"/>
      <c r="V52" s="8"/>
      <c r="W52" s="8">
        <v>1E-3</v>
      </c>
      <c r="X52" s="8"/>
      <c r="Y52" s="8">
        <v>0.85899999999999999</v>
      </c>
      <c r="Z52" s="8">
        <v>0.11</v>
      </c>
      <c r="AA52" s="8">
        <v>0.55100000000000005</v>
      </c>
      <c r="AB52" s="8">
        <v>0.26</v>
      </c>
      <c r="AC52" s="8"/>
      <c r="AD52" s="8">
        <v>2.02</v>
      </c>
      <c r="AE52" s="8">
        <v>1.6319999999999999</v>
      </c>
      <c r="AF52" s="8">
        <v>0.34100000000000003</v>
      </c>
      <c r="AG52" s="8"/>
      <c r="AH52" s="8"/>
      <c r="AI52" s="8"/>
      <c r="AJ52" s="8"/>
      <c r="AK52" s="15">
        <v>24</v>
      </c>
      <c r="AM52" s="9">
        <f>+AP52/$AP$3</f>
        <v>1.86758442193171E-5</v>
      </c>
      <c r="AN52" s="10">
        <f>+AN50+AM52</f>
        <v>0.99994339673123633</v>
      </c>
      <c r="AP52" s="5">
        <f>SUM(G52:AJ52)</f>
        <v>5.774</v>
      </c>
    </row>
    <row r="53" spans="1:42" x14ac:dyDescent="0.2">
      <c r="A53" s="3" t="s">
        <v>103</v>
      </c>
      <c r="B53" s="3" t="s">
        <v>52</v>
      </c>
      <c r="C53" s="3" t="s">
        <v>7</v>
      </c>
      <c r="D53" s="3" t="s">
        <v>137</v>
      </c>
      <c r="E53" s="38" t="s">
        <v>62</v>
      </c>
      <c r="F53" s="3" t="s">
        <v>9</v>
      </c>
      <c r="G53" s="8"/>
      <c r="H53" s="8"/>
      <c r="I53" s="8"/>
      <c r="J53" s="8"/>
      <c r="K53" s="8"/>
      <c r="L53" s="8"/>
      <c r="M53" s="8"/>
      <c r="N53" s="8"/>
      <c r="O53" s="8"/>
      <c r="P53" s="8"/>
      <c r="Q53" s="8"/>
      <c r="R53" s="8"/>
      <c r="S53" s="8"/>
      <c r="T53" s="8"/>
      <c r="U53" s="8"/>
      <c r="V53" s="8"/>
      <c r="W53" s="8">
        <v>-1</v>
      </c>
      <c r="X53" s="8"/>
      <c r="Y53" s="8">
        <v>-1</v>
      </c>
      <c r="Z53" s="8">
        <v>-1</v>
      </c>
      <c r="AA53" s="8">
        <v>-1</v>
      </c>
      <c r="AB53" s="8">
        <v>-1</v>
      </c>
      <c r="AC53" s="8"/>
      <c r="AD53" s="8">
        <v>-1</v>
      </c>
      <c r="AE53" s="8">
        <v>-1</v>
      </c>
      <c r="AF53" s="8">
        <v>-1</v>
      </c>
      <c r="AG53" s="8"/>
      <c r="AH53" s="8"/>
      <c r="AI53" s="8"/>
      <c r="AJ53" s="8"/>
      <c r="AK53" s="15">
        <v>24</v>
      </c>
    </row>
    <row r="54" spans="1:42" x14ac:dyDescent="0.2">
      <c r="A54" s="3" t="s">
        <v>103</v>
      </c>
      <c r="B54" s="3" t="s">
        <v>52</v>
      </c>
      <c r="C54" s="3" t="s">
        <v>7</v>
      </c>
      <c r="D54" s="3" t="s">
        <v>20</v>
      </c>
      <c r="E54" s="38" t="s">
        <v>22</v>
      </c>
      <c r="F54" s="3" t="s">
        <v>8</v>
      </c>
      <c r="G54" s="8">
        <v>1</v>
      </c>
      <c r="H54" s="8"/>
      <c r="I54" s="8"/>
      <c r="J54" s="8"/>
      <c r="K54" s="8"/>
      <c r="L54" s="8"/>
      <c r="M54" s="8"/>
      <c r="N54" s="8"/>
      <c r="O54" s="8"/>
      <c r="P54" s="8"/>
      <c r="Q54" s="8"/>
      <c r="R54" s="8"/>
      <c r="S54" s="8"/>
      <c r="T54" s="8"/>
      <c r="U54" s="8"/>
      <c r="V54" s="8"/>
      <c r="W54" s="8"/>
      <c r="X54" s="8"/>
      <c r="Y54" s="8"/>
      <c r="Z54" s="8"/>
      <c r="AA54" s="8"/>
      <c r="AB54" s="8"/>
      <c r="AC54" s="8">
        <v>0.47199999999999998</v>
      </c>
      <c r="AD54" s="8">
        <v>0.54200000000000004</v>
      </c>
      <c r="AE54" s="8">
        <v>0.61799999999999999</v>
      </c>
      <c r="AF54" s="8">
        <v>0.69499999999999995</v>
      </c>
      <c r="AG54" s="8">
        <v>0.752</v>
      </c>
      <c r="AH54" s="8">
        <v>0.50800000000000001</v>
      </c>
      <c r="AI54" s="8">
        <v>0.38600000000000001</v>
      </c>
      <c r="AJ54" s="8">
        <v>0.33900000000000002</v>
      </c>
      <c r="AK54" s="15">
        <v>25</v>
      </c>
      <c r="AM54" s="9">
        <f>+AP54/$AP$3</f>
        <v>1.7181517923971675E-5</v>
      </c>
      <c r="AN54" s="10">
        <f>+AN52+AM54</f>
        <v>0.99996057824916029</v>
      </c>
      <c r="AP54" s="5">
        <f>SUM(G54:AJ54)</f>
        <v>5.3120000000000003</v>
      </c>
    </row>
    <row r="55" spans="1:42" x14ac:dyDescent="0.2">
      <c r="A55" s="3" t="s">
        <v>103</v>
      </c>
      <c r="B55" s="3" t="s">
        <v>52</v>
      </c>
      <c r="C55" s="3" t="s">
        <v>7</v>
      </c>
      <c r="D55" s="3" t="s">
        <v>20</v>
      </c>
      <c r="E55" s="38" t="s">
        <v>22</v>
      </c>
      <c r="F55" s="3" t="s">
        <v>9</v>
      </c>
      <c r="G55" s="8">
        <v>-1</v>
      </c>
      <c r="H55" s="8"/>
      <c r="I55" s="8"/>
      <c r="J55" s="8"/>
      <c r="K55" s="8"/>
      <c r="L55" s="8"/>
      <c r="M55" s="8"/>
      <c r="N55" s="8"/>
      <c r="O55" s="8"/>
      <c r="P55" s="8"/>
      <c r="Q55" s="8"/>
      <c r="R55" s="8"/>
      <c r="S55" s="8"/>
      <c r="T55" s="8"/>
      <c r="U55" s="8"/>
      <c r="V55" s="8"/>
      <c r="W55" s="8"/>
      <c r="X55" s="8"/>
      <c r="Y55" s="8"/>
      <c r="Z55" s="8"/>
      <c r="AA55" s="8"/>
      <c r="AB55" s="8"/>
      <c r="AC55" s="8">
        <v>-1</v>
      </c>
      <c r="AD55" s="8">
        <v>-1</v>
      </c>
      <c r="AE55" s="8">
        <v>-1</v>
      </c>
      <c r="AF55" s="8">
        <v>-1</v>
      </c>
      <c r="AG55" s="8">
        <v>-1</v>
      </c>
      <c r="AH55" s="8">
        <v>-1</v>
      </c>
      <c r="AI55" s="8">
        <v>-1</v>
      </c>
      <c r="AJ55" s="8">
        <v>-1</v>
      </c>
      <c r="AK55" s="15">
        <v>25</v>
      </c>
    </row>
    <row r="56" spans="1:42" x14ac:dyDescent="0.2">
      <c r="A56" s="3" t="s">
        <v>103</v>
      </c>
      <c r="B56" s="3" t="s">
        <v>52</v>
      </c>
      <c r="C56" s="3" t="s">
        <v>7</v>
      </c>
      <c r="D56" s="3" t="s">
        <v>20</v>
      </c>
      <c r="E56" s="38" t="s">
        <v>25</v>
      </c>
      <c r="F56" s="3" t="s">
        <v>8</v>
      </c>
      <c r="G56" s="8"/>
      <c r="H56" s="8">
        <v>2</v>
      </c>
      <c r="I56" s="8">
        <v>2</v>
      </c>
      <c r="J56" s="8"/>
      <c r="K56" s="8">
        <v>0.2</v>
      </c>
      <c r="L56" s="8"/>
      <c r="M56" s="8"/>
      <c r="N56" s="8"/>
      <c r="O56" s="8"/>
      <c r="P56" s="8">
        <v>0.56599999999999995</v>
      </c>
      <c r="Q56" s="8"/>
      <c r="R56" s="8"/>
      <c r="S56" s="8"/>
      <c r="T56" s="8"/>
      <c r="U56" s="8"/>
      <c r="V56" s="8"/>
      <c r="W56" s="8"/>
      <c r="X56" s="8"/>
      <c r="Y56" s="8"/>
      <c r="Z56" s="8"/>
      <c r="AA56" s="8"/>
      <c r="AB56" s="8"/>
      <c r="AC56" s="8">
        <v>0.112</v>
      </c>
      <c r="AD56" s="8">
        <v>8.5999999999999993E-2</v>
      </c>
      <c r="AE56" s="8">
        <v>3.2000000000000001E-2</v>
      </c>
      <c r="AF56" s="8">
        <v>5.8000000000000003E-2</v>
      </c>
      <c r="AG56" s="8">
        <v>3.3000000000000002E-2</v>
      </c>
      <c r="AH56" s="8">
        <v>2.5000000000000001E-2</v>
      </c>
      <c r="AI56" s="8"/>
      <c r="AJ56" s="8"/>
      <c r="AK56" s="15">
        <v>26</v>
      </c>
      <c r="AM56" s="9">
        <f>+AP56/$AP$3</f>
        <v>1.6534623423822139E-5</v>
      </c>
      <c r="AN56" s="10">
        <f>+AN54+AM56</f>
        <v>0.99997711287258406</v>
      </c>
      <c r="AP56" s="5">
        <f>SUM(G56:AJ56)</f>
        <v>5.112000000000001</v>
      </c>
    </row>
    <row r="57" spans="1:42" x14ac:dyDescent="0.2">
      <c r="A57" s="3" t="s">
        <v>103</v>
      </c>
      <c r="B57" s="3" t="s">
        <v>52</v>
      </c>
      <c r="C57" s="3" t="s">
        <v>7</v>
      </c>
      <c r="D57" s="3" t="s">
        <v>20</v>
      </c>
      <c r="E57" s="38" t="s">
        <v>25</v>
      </c>
      <c r="F57" s="3" t="s">
        <v>9</v>
      </c>
      <c r="G57" s="8"/>
      <c r="H57" s="8">
        <v>-1</v>
      </c>
      <c r="I57" s="8">
        <v>-1</v>
      </c>
      <c r="J57" s="8"/>
      <c r="K57" s="8">
        <v>-1</v>
      </c>
      <c r="L57" s="8"/>
      <c r="M57" s="8"/>
      <c r="N57" s="8"/>
      <c r="O57" s="8"/>
      <c r="P57" s="8">
        <v>-1</v>
      </c>
      <c r="Q57" s="8"/>
      <c r="R57" s="8"/>
      <c r="S57" s="8"/>
      <c r="T57" s="8"/>
      <c r="U57" s="8"/>
      <c r="V57" s="8"/>
      <c r="W57" s="8"/>
      <c r="X57" s="8"/>
      <c r="Y57" s="8"/>
      <c r="Z57" s="8"/>
      <c r="AA57" s="8"/>
      <c r="AB57" s="8"/>
      <c r="AC57" s="8">
        <v>-1</v>
      </c>
      <c r="AD57" s="8">
        <v>-1</v>
      </c>
      <c r="AE57" s="8">
        <v>-1</v>
      </c>
      <c r="AF57" s="8">
        <v>-1</v>
      </c>
      <c r="AG57" s="8">
        <v>-1</v>
      </c>
      <c r="AH57" s="8">
        <v>-1</v>
      </c>
      <c r="AI57" s="8"/>
      <c r="AJ57" s="8"/>
      <c r="AK57" s="15">
        <v>26</v>
      </c>
    </row>
    <row r="58" spans="1:42" x14ac:dyDescent="0.2">
      <c r="A58" s="3" t="s">
        <v>103</v>
      </c>
      <c r="B58" s="3" t="s">
        <v>52</v>
      </c>
      <c r="C58" s="3" t="s">
        <v>7</v>
      </c>
      <c r="D58" s="3" t="s">
        <v>90</v>
      </c>
      <c r="E58" s="38" t="s">
        <v>25</v>
      </c>
      <c r="F58" s="3" t="s">
        <v>8</v>
      </c>
      <c r="G58" s="8"/>
      <c r="H58" s="8"/>
      <c r="I58" s="8"/>
      <c r="J58" s="8"/>
      <c r="K58" s="8"/>
      <c r="L58" s="8"/>
      <c r="M58" s="8"/>
      <c r="N58" s="8"/>
      <c r="O58" s="8"/>
      <c r="P58" s="8"/>
      <c r="Q58" s="8"/>
      <c r="R58" s="8"/>
      <c r="S58" s="8"/>
      <c r="T58" s="8"/>
      <c r="U58" s="8"/>
      <c r="V58" s="8"/>
      <c r="W58" s="8"/>
      <c r="X58" s="8"/>
      <c r="Y58" s="8"/>
      <c r="Z58" s="8"/>
      <c r="AA58" s="8"/>
      <c r="AB58" s="8"/>
      <c r="AC58" s="8"/>
      <c r="AD58" s="8">
        <v>0.58699999999999997</v>
      </c>
      <c r="AE58" s="8">
        <v>1.218</v>
      </c>
      <c r="AF58" s="8"/>
      <c r="AG58" s="8">
        <v>1.4999999999999999E-2</v>
      </c>
      <c r="AH58" s="8"/>
      <c r="AI58" s="8"/>
      <c r="AJ58" s="8"/>
      <c r="AK58" s="15">
        <v>27</v>
      </c>
      <c r="AM58" s="9">
        <f>+AP58/$AP$3</f>
        <v>5.8867399513607764E-6</v>
      </c>
      <c r="AN58" s="10">
        <f>+AN56+AM58</f>
        <v>0.99998299961253545</v>
      </c>
      <c r="AP58" s="5">
        <f>SUM(G58:AJ58)</f>
        <v>1.8199999999999998</v>
      </c>
    </row>
    <row r="59" spans="1:42" x14ac:dyDescent="0.2">
      <c r="A59" s="3" t="s">
        <v>103</v>
      </c>
      <c r="B59" s="3" t="s">
        <v>52</v>
      </c>
      <c r="C59" s="3" t="s">
        <v>7</v>
      </c>
      <c r="D59" s="3" t="s">
        <v>90</v>
      </c>
      <c r="E59" s="38" t="s">
        <v>25</v>
      </c>
      <c r="F59" s="3" t="s">
        <v>9</v>
      </c>
      <c r="G59" s="8"/>
      <c r="H59" s="8"/>
      <c r="I59" s="8"/>
      <c r="J59" s="8"/>
      <c r="K59" s="8"/>
      <c r="L59" s="8"/>
      <c r="M59" s="8"/>
      <c r="N59" s="8"/>
      <c r="O59" s="8"/>
      <c r="P59" s="8"/>
      <c r="Q59" s="8"/>
      <c r="R59" s="8"/>
      <c r="S59" s="8"/>
      <c r="T59" s="8"/>
      <c r="U59" s="8"/>
      <c r="V59" s="8"/>
      <c r="W59" s="8"/>
      <c r="X59" s="8"/>
      <c r="Y59" s="8"/>
      <c r="Z59" s="8"/>
      <c r="AA59" s="8"/>
      <c r="AB59" s="8"/>
      <c r="AC59" s="8"/>
      <c r="AD59" s="8">
        <v>-1</v>
      </c>
      <c r="AE59" s="8">
        <v>-1</v>
      </c>
      <c r="AF59" s="8"/>
      <c r="AG59" s="8" t="s">
        <v>13</v>
      </c>
      <c r="AH59" s="8"/>
      <c r="AI59" s="8"/>
      <c r="AJ59" s="8"/>
      <c r="AK59" s="15">
        <v>27</v>
      </c>
    </row>
    <row r="60" spans="1:42" x14ac:dyDescent="0.2">
      <c r="A60" s="3" t="s">
        <v>103</v>
      </c>
      <c r="B60" s="3" t="s">
        <v>52</v>
      </c>
      <c r="C60" s="3" t="s">
        <v>17</v>
      </c>
      <c r="D60" s="3" t="s">
        <v>28</v>
      </c>
      <c r="E60" s="38" t="s">
        <v>27</v>
      </c>
      <c r="F60" s="3" t="s">
        <v>8</v>
      </c>
      <c r="G60" s="8"/>
      <c r="H60" s="8"/>
      <c r="I60" s="8"/>
      <c r="J60" s="8"/>
      <c r="K60" s="8"/>
      <c r="L60" s="8"/>
      <c r="M60" s="8"/>
      <c r="N60" s="8"/>
      <c r="O60" s="8"/>
      <c r="P60" s="8"/>
      <c r="Q60" s="8"/>
      <c r="R60" s="8"/>
      <c r="S60" s="8"/>
      <c r="T60" s="8"/>
      <c r="U60" s="8"/>
      <c r="V60" s="8"/>
      <c r="W60" s="8"/>
      <c r="X60" s="8"/>
      <c r="Y60" s="8"/>
      <c r="Z60" s="8"/>
      <c r="AA60" s="8"/>
      <c r="AB60" s="8"/>
      <c r="AC60" s="8"/>
      <c r="AD60" s="8"/>
      <c r="AE60" s="8">
        <v>5.0000000000000001E-3</v>
      </c>
      <c r="AF60" s="8">
        <v>5.0999999999999997E-2</v>
      </c>
      <c r="AG60" s="8">
        <v>1.3109999999999999</v>
      </c>
      <c r="AH60" s="8"/>
      <c r="AI60" s="8"/>
      <c r="AJ60" s="8"/>
      <c r="AK60" s="15">
        <v>28</v>
      </c>
      <c r="AM60" s="9">
        <f>+AP60/$AP$3</f>
        <v>4.4215239085220779E-6</v>
      </c>
      <c r="AN60" s="10">
        <f>+AN58+AM60</f>
        <v>0.99998742113644401</v>
      </c>
      <c r="AP60" s="5">
        <f>SUM(G60:AJ60)</f>
        <v>1.367</v>
      </c>
    </row>
    <row r="61" spans="1:42" x14ac:dyDescent="0.2">
      <c r="A61" s="3" t="s">
        <v>103</v>
      </c>
      <c r="B61" s="3" t="s">
        <v>52</v>
      </c>
      <c r="C61" s="3" t="s">
        <v>17</v>
      </c>
      <c r="D61" s="3" t="s">
        <v>28</v>
      </c>
      <c r="E61" s="38" t="s">
        <v>27</v>
      </c>
      <c r="F61" s="3" t="s">
        <v>9</v>
      </c>
      <c r="G61" s="8"/>
      <c r="H61" s="8"/>
      <c r="I61" s="8"/>
      <c r="J61" s="8"/>
      <c r="K61" s="8"/>
      <c r="L61" s="8"/>
      <c r="M61" s="8"/>
      <c r="N61" s="8"/>
      <c r="O61" s="8"/>
      <c r="P61" s="8"/>
      <c r="Q61" s="8"/>
      <c r="R61" s="8"/>
      <c r="S61" s="8"/>
      <c r="T61" s="8"/>
      <c r="U61" s="8"/>
      <c r="V61" s="8"/>
      <c r="W61" s="8"/>
      <c r="X61" s="8"/>
      <c r="Y61" s="8"/>
      <c r="Z61" s="8"/>
      <c r="AA61" s="8"/>
      <c r="AB61" s="8"/>
      <c r="AC61" s="8"/>
      <c r="AD61" s="8"/>
      <c r="AE61" s="8">
        <v>-1</v>
      </c>
      <c r="AF61" s="8">
        <v>-1</v>
      </c>
      <c r="AG61" s="8">
        <v>-1</v>
      </c>
      <c r="AH61" s="8"/>
      <c r="AI61" s="8"/>
      <c r="AJ61" s="8"/>
      <c r="AK61" s="15">
        <v>28</v>
      </c>
    </row>
    <row r="62" spans="1:42" x14ac:dyDescent="0.2">
      <c r="A62" s="3" t="s">
        <v>103</v>
      </c>
      <c r="B62" s="3" t="s">
        <v>52</v>
      </c>
      <c r="C62" s="3" t="s">
        <v>7</v>
      </c>
      <c r="D62" s="3" t="s">
        <v>136</v>
      </c>
      <c r="E62" s="38" t="s">
        <v>82</v>
      </c>
      <c r="F62" s="3" t="s">
        <v>8</v>
      </c>
      <c r="G62" s="8"/>
      <c r="H62" s="8"/>
      <c r="I62" s="8"/>
      <c r="J62" s="8"/>
      <c r="K62" s="8"/>
      <c r="L62" s="8"/>
      <c r="M62" s="8"/>
      <c r="N62" s="8"/>
      <c r="O62" s="8"/>
      <c r="P62" s="8"/>
      <c r="Q62" s="8"/>
      <c r="R62" s="8"/>
      <c r="S62" s="8"/>
      <c r="T62" s="8"/>
      <c r="U62" s="8"/>
      <c r="V62" s="8"/>
      <c r="W62" s="8"/>
      <c r="X62" s="8"/>
      <c r="Y62" s="8"/>
      <c r="Z62" s="8"/>
      <c r="AA62" s="8"/>
      <c r="AB62" s="8"/>
      <c r="AC62" s="8"/>
      <c r="AD62" s="8"/>
      <c r="AE62" s="8"/>
      <c r="AF62" s="8"/>
      <c r="AG62" s="8">
        <v>4.2999999999999997E-2</v>
      </c>
      <c r="AH62" s="8">
        <v>0.92400000000000004</v>
      </c>
      <c r="AI62" s="8"/>
      <c r="AJ62" s="8"/>
      <c r="AK62" s="15">
        <v>29</v>
      </c>
      <c r="AM62" s="9">
        <f>+AP62/$AP$3</f>
        <v>3.1277349082230061E-6</v>
      </c>
      <c r="AN62" s="10">
        <f>+AN60+AM62</f>
        <v>0.99999054887135219</v>
      </c>
      <c r="AP62" s="5">
        <f>SUM(G62:AJ62)</f>
        <v>0.96700000000000008</v>
      </c>
    </row>
    <row r="63" spans="1:42" x14ac:dyDescent="0.2">
      <c r="A63" s="3" t="s">
        <v>103</v>
      </c>
      <c r="B63" s="3" t="s">
        <v>52</v>
      </c>
      <c r="C63" s="3" t="s">
        <v>7</v>
      </c>
      <c r="D63" s="3" t="s">
        <v>136</v>
      </c>
      <c r="E63" s="38" t="s">
        <v>82</v>
      </c>
      <c r="F63" s="3" t="s">
        <v>9</v>
      </c>
      <c r="G63" s="8"/>
      <c r="H63" s="8"/>
      <c r="I63" s="8"/>
      <c r="J63" s="8"/>
      <c r="K63" s="8"/>
      <c r="L63" s="8"/>
      <c r="M63" s="8"/>
      <c r="N63" s="8"/>
      <c r="O63" s="8"/>
      <c r="P63" s="8"/>
      <c r="Q63" s="8"/>
      <c r="R63" s="8"/>
      <c r="S63" s="8"/>
      <c r="T63" s="8"/>
      <c r="U63" s="8"/>
      <c r="V63" s="8"/>
      <c r="W63" s="8"/>
      <c r="X63" s="8"/>
      <c r="Y63" s="8"/>
      <c r="Z63" s="8"/>
      <c r="AA63" s="8"/>
      <c r="AB63" s="8"/>
      <c r="AC63" s="8"/>
      <c r="AD63" s="8"/>
      <c r="AE63" s="8"/>
      <c r="AF63" s="8"/>
      <c r="AG63" s="8">
        <v>-1</v>
      </c>
      <c r="AH63" s="8">
        <v>-1</v>
      </c>
      <c r="AI63" s="8"/>
      <c r="AJ63" s="8"/>
      <c r="AK63" s="15">
        <v>29</v>
      </c>
    </row>
    <row r="64" spans="1:42" x14ac:dyDescent="0.2">
      <c r="A64" s="3" t="s">
        <v>103</v>
      </c>
      <c r="B64" s="3" t="s">
        <v>52</v>
      </c>
      <c r="C64" s="3" t="s">
        <v>17</v>
      </c>
      <c r="D64" s="3" t="s">
        <v>106</v>
      </c>
      <c r="E64" s="38" t="s">
        <v>22</v>
      </c>
      <c r="F64" s="3" t="s">
        <v>8</v>
      </c>
      <c r="G64" s="8"/>
      <c r="H64" s="8"/>
      <c r="I64" s="8"/>
      <c r="J64" s="8"/>
      <c r="K64" s="8"/>
      <c r="L64" s="8"/>
      <c r="M64" s="8"/>
      <c r="N64" s="8"/>
      <c r="O64" s="8"/>
      <c r="P64" s="8"/>
      <c r="Q64" s="8"/>
      <c r="R64" s="8"/>
      <c r="S64" s="8"/>
      <c r="T64" s="8"/>
      <c r="U64" s="8"/>
      <c r="V64" s="8"/>
      <c r="W64" s="8"/>
      <c r="X64" s="8"/>
      <c r="Y64" s="8"/>
      <c r="Z64" s="8"/>
      <c r="AA64" s="8"/>
      <c r="AB64" s="8"/>
      <c r="AC64" s="8"/>
      <c r="AD64" s="8"/>
      <c r="AE64" s="8">
        <v>0.19</v>
      </c>
      <c r="AF64" s="8"/>
      <c r="AG64" s="8"/>
      <c r="AH64" s="8">
        <v>0.42</v>
      </c>
      <c r="AI64" s="8"/>
      <c r="AJ64" s="8"/>
      <c r="AK64" s="15">
        <v>30</v>
      </c>
      <c r="AM64" s="9">
        <f>+AP64/$AP$3</f>
        <v>1.9730282254560843E-6</v>
      </c>
      <c r="AN64" s="10">
        <f>+AN62+AM64</f>
        <v>0.99999252189957766</v>
      </c>
      <c r="AP64" s="5">
        <f>SUM(G64:AJ64)</f>
        <v>0.61</v>
      </c>
    </row>
    <row r="65" spans="1:42" x14ac:dyDescent="0.2">
      <c r="A65" s="3" t="s">
        <v>103</v>
      </c>
      <c r="B65" s="3" t="s">
        <v>52</v>
      </c>
      <c r="C65" s="3" t="s">
        <v>17</v>
      </c>
      <c r="D65" s="3" t="s">
        <v>106</v>
      </c>
      <c r="E65" s="38" t="s">
        <v>22</v>
      </c>
      <c r="F65" s="3" t="s">
        <v>9</v>
      </c>
      <c r="G65" s="8"/>
      <c r="H65" s="8"/>
      <c r="I65" s="8"/>
      <c r="J65" s="8"/>
      <c r="K65" s="8"/>
      <c r="L65" s="8"/>
      <c r="M65" s="8"/>
      <c r="N65" s="8"/>
      <c r="O65" s="8"/>
      <c r="P65" s="8"/>
      <c r="Q65" s="8"/>
      <c r="R65" s="8"/>
      <c r="S65" s="8"/>
      <c r="T65" s="8"/>
      <c r="U65" s="8"/>
      <c r="V65" s="8"/>
      <c r="W65" s="8"/>
      <c r="X65" s="8"/>
      <c r="Y65" s="8"/>
      <c r="Z65" s="8"/>
      <c r="AA65" s="8"/>
      <c r="AB65" s="8"/>
      <c r="AC65" s="8"/>
      <c r="AD65" s="8"/>
      <c r="AE65" s="8" t="s">
        <v>13</v>
      </c>
      <c r="AF65" s="8"/>
      <c r="AG65" s="8"/>
      <c r="AH65" s="8" t="s">
        <v>13</v>
      </c>
      <c r="AI65" s="8"/>
      <c r="AJ65" s="8"/>
      <c r="AK65" s="15">
        <v>30</v>
      </c>
    </row>
    <row r="66" spans="1:42" x14ac:dyDescent="0.2">
      <c r="A66" s="3" t="s">
        <v>103</v>
      </c>
      <c r="B66" s="3" t="s">
        <v>52</v>
      </c>
      <c r="C66" s="3" t="s">
        <v>17</v>
      </c>
      <c r="D66" s="3" t="s">
        <v>26</v>
      </c>
      <c r="E66" s="38" t="s">
        <v>21</v>
      </c>
      <c r="F66" s="3" t="s">
        <v>8</v>
      </c>
      <c r="G66" s="8"/>
      <c r="H66" s="8"/>
      <c r="I66" s="8"/>
      <c r="J66" s="8"/>
      <c r="K66" s="8"/>
      <c r="L66" s="8"/>
      <c r="M66" s="8"/>
      <c r="N66" s="8"/>
      <c r="O66" s="8"/>
      <c r="P66" s="8"/>
      <c r="Q66" s="8"/>
      <c r="R66" s="8"/>
      <c r="S66" s="8"/>
      <c r="T66" s="8">
        <v>0.127</v>
      </c>
      <c r="U66" s="8"/>
      <c r="V66" s="8"/>
      <c r="W66" s="8"/>
      <c r="X66" s="8"/>
      <c r="Y66" s="8"/>
      <c r="Z66" s="8"/>
      <c r="AA66" s="8"/>
      <c r="AB66" s="8">
        <v>4.1000000000000002E-2</v>
      </c>
      <c r="AC66" s="8">
        <v>7.4999999999999997E-2</v>
      </c>
      <c r="AD66" s="8">
        <v>0.17199999999999999</v>
      </c>
      <c r="AE66" s="8">
        <v>4.5999999999999999E-2</v>
      </c>
      <c r="AF66" s="8">
        <v>8.9999999999999993E-3</v>
      </c>
      <c r="AG66" s="8">
        <v>8.9999999999999993E-3</v>
      </c>
      <c r="AH66" s="8">
        <v>7.0000000000000007E-2</v>
      </c>
      <c r="AI66" s="8"/>
      <c r="AJ66" s="8"/>
      <c r="AK66" s="15">
        <v>31</v>
      </c>
      <c r="AM66" s="9">
        <f>+AP66/$AP$3</f>
        <v>1.7757254029104757E-6</v>
      </c>
      <c r="AN66" s="10">
        <f>+AN64+AM66</f>
        <v>0.9999942976249806</v>
      </c>
      <c r="AP66" s="5">
        <f>SUM(G66:AJ66)</f>
        <v>0.54899999999999993</v>
      </c>
    </row>
    <row r="67" spans="1:42" x14ac:dyDescent="0.2">
      <c r="A67" s="3" t="s">
        <v>103</v>
      </c>
      <c r="B67" s="3" t="s">
        <v>52</v>
      </c>
      <c r="C67" s="3" t="s">
        <v>17</v>
      </c>
      <c r="D67" s="3" t="s">
        <v>26</v>
      </c>
      <c r="E67" s="38" t="s">
        <v>21</v>
      </c>
      <c r="F67" s="3" t="s">
        <v>9</v>
      </c>
      <c r="G67" s="8"/>
      <c r="H67" s="8"/>
      <c r="I67" s="8"/>
      <c r="J67" s="8"/>
      <c r="K67" s="8"/>
      <c r="L67" s="8"/>
      <c r="M67" s="8"/>
      <c r="N67" s="8"/>
      <c r="O67" s="8"/>
      <c r="P67" s="8"/>
      <c r="Q67" s="8"/>
      <c r="R67" s="8"/>
      <c r="S67" s="8"/>
      <c r="T67" s="8" t="s">
        <v>13</v>
      </c>
      <c r="U67" s="8"/>
      <c r="V67" s="8"/>
      <c r="W67" s="8"/>
      <c r="X67" s="8"/>
      <c r="Y67" s="8"/>
      <c r="Z67" s="8"/>
      <c r="AA67" s="8"/>
      <c r="AB67" s="8">
        <v>-1</v>
      </c>
      <c r="AC67" s="8">
        <v>-1</v>
      </c>
      <c r="AD67" s="8">
        <v>-1</v>
      </c>
      <c r="AE67" s="8" t="s">
        <v>13</v>
      </c>
      <c r="AF67" s="8" t="s">
        <v>13</v>
      </c>
      <c r="AG67" s="8" t="s">
        <v>13</v>
      </c>
      <c r="AH67" s="8" t="s">
        <v>13</v>
      </c>
      <c r="AI67" s="8"/>
      <c r="AJ67" s="8"/>
      <c r="AK67" s="15">
        <v>31</v>
      </c>
    </row>
    <row r="68" spans="1:42" x14ac:dyDescent="0.2">
      <c r="A68" s="3" t="s">
        <v>103</v>
      </c>
      <c r="B68" s="3" t="s">
        <v>52</v>
      </c>
      <c r="C68" s="3" t="s">
        <v>17</v>
      </c>
      <c r="D68" s="3" t="s">
        <v>138</v>
      </c>
      <c r="E68" s="38" t="s">
        <v>27</v>
      </c>
      <c r="F68" s="3" t="s">
        <v>8</v>
      </c>
      <c r="G68" s="8"/>
      <c r="H68" s="8"/>
      <c r="I68" s="8"/>
      <c r="J68" s="8"/>
      <c r="K68" s="8"/>
      <c r="L68" s="8"/>
      <c r="M68" s="8"/>
      <c r="N68" s="8"/>
      <c r="O68" s="8">
        <v>0.53</v>
      </c>
      <c r="P68" s="8"/>
      <c r="Q68" s="8"/>
      <c r="R68" s="8"/>
      <c r="S68" s="8"/>
      <c r="T68" s="8"/>
      <c r="U68" s="8"/>
      <c r="V68" s="8"/>
      <c r="W68" s="8"/>
      <c r="X68" s="8"/>
      <c r="Y68" s="8"/>
      <c r="Z68" s="8"/>
      <c r="AA68" s="8"/>
      <c r="AB68" s="8"/>
      <c r="AC68" s="8"/>
      <c r="AD68" s="8"/>
      <c r="AE68" s="8"/>
      <c r="AF68" s="8"/>
      <c r="AG68" s="8"/>
      <c r="AH68" s="8"/>
      <c r="AI68" s="8"/>
      <c r="AJ68" s="8"/>
      <c r="AK68" s="15">
        <v>32</v>
      </c>
      <c r="AM68" s="9">
        <f>+AP68/$AP$3</f>
        <v>1.7142704253962702E-6</v>
      </c>
      <c r="AN68" s="10">
        <f>+AN66+AM68</f>
        <v>0.99999601189540599</v>
      </c>
      <c r="AP68" s="5">
        <f>SUM(G68:AJ68)</f>
        <v>0.53</v>
      </c>
    </row>
    <row r="69" spans="1:42" x14ac:dyDescent="0.2">
      <c r="A69" s="3" t="s">
        <v>103</v>
      </c>
      <c r="B69" s="3" t="s">
        <v>52</v>
      </c>
      <c r="C69" s="3" t="s">
        <v>17</v>
      </c>
      <c r="D69" s="3" t="s">
        <v>138</v>
      </c>
      <c r="E69" s="38" t="s">
        <v>27</v>
      </c>
      <c r="F69" s="3" t="s">
        <v>9</v>
      </c>
      <c r="G69" s="8"/>
      <c r="H69" s="8"/>
      <c r="I69" s="8"/>
      <c r="J69" s="8"/>
      <c r="K69" s="8"/>
      <c r="L69" s="8"/>
      <c r="M69" s="8"/>
      <c r="N69" s="8"/>
      <c r="O69" s="8">
        <v>-1</v>
      </c>
      <c r="P69" s="8"/>
      <c r="Q69" s="8"/>
      <c r="R69" s="8"/>
      <c r="S69" s="8"/>
      <c r="T69" s="8"/>
      <c r="U69" s="8"/>
      <c r="V69" s="8"/>
      <c r="W69" s="8"/>
      <c r="X69" s="8"/>
      <c r="Y69" s="8"/>
      <c r="Z69" s="8"/>
      <c r="AA69" s="8"/>
      <c r="AB69" s="8"/>
      <c r="AC69" s="8"/>
      <c r="AD69" s="8"/>
      <c r="AE69" s="8"/>
      <c r="AF69" s="8"/>
      <c r="AG69" s="8"/>
      <c r="AH69" s="8"/>
      <c r="AI69" s="8"/>
      <c r="AJ69" s="8"/>
      <c r="AK69" s="15">
        <v>32</v>
      </c>
    </row>
    <row r="70" spans="1:42" x14ac:dyDescent="0.2">
      <c r="A70" s="3" t="s">
        <v>103</v>
      </c>
      <c r="B70" s="3" t="s">
        <v>52</v>
      </c>
      <c r="C70" s="3" t="s">
        <v>17</v>
      </c>
      <c r="D70" s="3" t="s">
        <v>138</v>
      </c>
      <c r="E70" s="38" t="s">
        <v>21</v>
      </c>
      <c r="F70" s="3" t="s">
        <v>8</v>
      </c>
      <c r="G70" s="8"/>
      <c r="H70" s="8"/>
      <c r="I70" s="8"/>
      <c r="J70" s="8">
        <v>0.2</v>
      </c>
      <c r="K70" s="8">
        <v>0.2</v>
      </c>
      <c r="L70" s="8"/>
      <c r="M70" s="8"/>
      <c r="N70" s="8"/>
      <c r="O70" s="8"/>
      <c r="P70" s="8"/>
      <c r="Q70" s="8"/>
      <c r="R70" s="8"/>
      <c r="S70" s="8"/>
      <c r="T70" s="8"/>
      <c r="U70" s="8"/>
      <c r="V70" s="8"/>
      <c r="W70" s="8"/>
      <c r="X70" s="8"/>
      <c r="Y70" s="8"/>
      <c r="Z70" s="8"/>
      <c r="AA70" s="8"/>
      <c r="AB70" s="8"/>
      <c r="AC70" s="8"/>
      <c r="AD70" s="8"/>
      <c r="AE70" s="8"/>
      <c r="AF70" s="8"/>
      <c r="AG70" s="8"/>
      <c r="AH70" s="8"/>
      <c r="AI70" s="8"/>
      <c r="AJ70" s="8"/>
      <c r="AK70" s="12">
        <v>33</v>
      </c>
      <c r="AM70" s="9">
        <f>+AP70/$AP$3</f>
        <v>1.2937890002990718E-6</v>
      </c>
      <c r="AN70" s="10">
        <f>+AN68+AM70</f>
        <v>0.99999730568440626</v>
      </c>
      <c r="AP70" s="5">
        <f>SUM(G70:AJ70)</f>
        <v>0.4</v>
      </c>
    </row>
    <row r="71" spans="1:42" x14ac:dyDescent="0.2">
      <c r="A71" s="3" t="s">
        <v>103</v>
      </c>
      <c r="B71" s="3" t="s">
        <v>52</v>
      </c>
      <c r="C71" s="3" t="s">
        <v>17</v>
      </c>
      <c r="D71" s="3" t="s">
        <v>138</v>
      </c>
      <c r="E71" s="38" t="s">
        <v>21</v>
      </c>
      <c r="F71" s="3" t="s">
        <v>9</v>
      </c>
      <c r="G71" s="8"/>
      <c r="H71" s="8"/>
      <c r="I71" s="8"/>
      <c r="J71" s="8">
        <v>-1</v>
      </c>
      <c r="K71" s="8">
        <v>-1</v>
      </c>
      <c r="L71" s="8"/>
      <c r="M71" s="8"/>
      <c r="N71" s="8"/>
      <c r="O71" s="8"/>
      <c r="P71" s="8"/>
      <c r="Q71" s="8"/>
      <c r="R71" s="8"/>
      <c r="S71" s="8"/>
      <c r="T71" s="8"/>
      <c r="U71" s="8"/>
      <c r="V71" s="8"/>
      <c r="W71" s="8"/>
      <c r="X71" s="8"/>
      <c r="Y71" s="8"/>
      <c r="Z71" s="8"/>
      <c r="AA71" s="8"/>
      <c r="AB71" s="8"/>
      <c r="AC71" s="8"/>
      <c r="AD71" s="8"/>
      <c r="AE71" s="8"/>
      <c r="AF71" s="8"/>
      <c r="AG71" s="8"/>
      <c r="AH71" s="8"/>
      <c r="AI71" s="8"/>
      <c r="AJ71" s="8"/>
      <c r="AK71" s="12">
        <v>33</v>
      </c>
    </row>
    <row r="72" spans="1:42" x14ac:dyDescent="0.2">
      <c r="A72" s="3" t="s">
        <v>103</v>
      </c>
      <c r="B72" s="3" t="s">
        <v>52</v>
      </c>
      <c r="C72" s="3" t="s">
        <v>7</v>
      </c>
      <c r="D72" s="3" t="s">
        <v>142</v>
      </c>
      <c r="E72" s="38" t="s">
        <v>22</v>
      </c>
      <c r="F72" s="3" t="s">
        <v>8</v>
      </c>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v>0.23899999999999999</v>
      </c>
      <c r="AK72" s="12">
        <v>34</v>
      </c>
      <c r="AM72" s="9">
        <f>+AP72/$AP$3</f>
        <v>7.7303892767869533E-7</v>
      </c>
      <c r="AN72" s="10">
        <f>+AN70+AM72</f>
        <v>0.99999807872333391</v>
      </c>
      <c r="AP72" s="5">
        <f>SUM(G72:AJ72)</f>
        <v>0.23899999999999999</v>
      </c>
    </row>
    <row r="73" spans="1:42" x14ac:dyDescent="0.2">
      <c r="A73" s="3" t="s">
        <v>103</v>
      </c>
      <c r="B73" s="3" t="s">
        <v>52</v>
      </c>
      <c r="C73" s="3" t="s">
        <v>7</v>
      </c>
      <c r="D73" s="3" t="s">
        <v>142</v>
      </c>
      <c r="E73" s="38" t="s">
        <v>22</v>
      </c>
      <c r="F73" s="3" t="s">
        <v>9</v>
      </c>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v>-1</v>
      </c>
      <c r="AK73" s="12">
        <v>34</v>
      </c>
    </row>
    <row r="74" spans="1:42" x14ac:dyDescent="0.2">
      <c r="A74" s="3" t="s">
        <v>103</v>
      </c>
      <c r="B74" s="3" t="s">
        <v>52</v>
      </c>
      <c r="C74" s="3" t="s">
        <v>17</v>
      </c>
      <c r="D74" s="3" t="s">
        <v>26</v>
      </c>
      <c r="E74" s="38" t="s">
        <v>25</v>
      </c>
      <c r="F74" s="3" t="s">
        <v>8</v>
      </c>
      <c r="G74" s="8"/>
      <c r="H74" s="8"/>
      <c r="I74" s="8"/>
      <c r="J74" s="8"/>
      <c r="K74" s="8"/>
      <c r="L74" s="8"/>
      <c r="M74" s="8"/>
      <c r="N74" s="8"/>
      <c r="O74" s="8"/>
      <c r="P74" s="8"/>
      <c r="Q74" s="8"/>
      <c r="R74" s="8"/>
      <c r="S74" s="8"/>
      <c r="T74" s="8"/>
      <c r="U74" s="8"/>
      <c r="V74" s="8"/>
      <c r="W74" s="8"/>
      <c r="X74" s="8"/>
      <c r="Y74" s="8"/>
      <c r="Z74" s="8"/>
      <c r="AA74" s="8"/>
      <c r="AB74" s="8">
        <v>1.2999999999999999E-2</v>
      </c>
      <c r="AC74" s="8"/>
      <c r="AD74" s="8">
        <v>7.8E-2</v>
      </c>
      <c r="AE74" s="8"/>
      <c r="AF74" s="8"/>
      <c r="AG74" s="8"/>
      <c r="AH74" s="8">
        <v>0.128</v>
      </c>
      <c r="AI74" s="8"/>
      <c r="AJ74" s="8"/>
      <c r="AK74" s="12">
        <v>35</v>
      </c>
      <c r="AM74" s="9">
        <f>+AP74/$AP$3</f>
        <v>7.0834947766374176E-7</v>
      </c>
      <c r="AN74" s="10">
        <f>+AN72+AM74</f>
        <v>0.99999878707281153</v>
      </c>
      <c r="AP74" s="5">
        <f>SUM(G74:AJ74)</f>
        <v>0.219</v>
      </c>
    </row>
    <row r="75" spans="1:42" x14ac:dyDescent="0.2">
      <c r="A75" s="3" t="s">
        <v>103</v>
      </c>
      <c r="B75" s="3" t="s">
        <v>52</v>
      </c>
      <c r="C75" s="3" t="s">
        <v>17</v>
      </c>
      <c r="D75" s="3" t="s">
        <v>26</v>
      </c>
      <c r="E75" s="38" t="s">
        <v>25</v>
      </c>
      <c r="F75" s="3" t="s">
        <v>9</v>
      </c>
      <c r="G75" s="8"/>
      <c r="H75" s="8"/>
      <c r="I75" s="8"/>
      <c r="J75" s="8"/>
      <c r="K75" s="8"/>
      <c r="L75" s="8"/>
      <c r="M75" s="8"/>
      <c r="N75" s="8"/>
      <c r="O75" s="8"/>
      <c r="P75" s="8"/>
      <c r="Q75" s="8"/>
      <c r="R75" s="8"/>
      <c r="S75" s="8"/>
      <c r="T75" s="8"/>
      <c r="U75" s="8"/>
      <c r="V75" s="8"/>
      <c r="W75" s="8"/>
      <c r="X75" s="8"/>
      <c r="Y75" s="8"/>
      <c r="Z75" s="8"/>
      <c r="AA75" s="8"/>
      <c r="AB75" s="8">
        <v>-1</v>
      </c>
      <c r="AC75" s="8"/>
      <c r="AD75" s="8">
        <v>-1</v>
      </c>
      <c r="AE75" s="8"/>
      <c r="AF75" s="8"/>
      <c r="AG75" s="8"/>
      <c r="AH75" s="8" t="s">
        <v>13</v>
      </c>
      <c r="AI75" s="8"/>
      <c r="AJ75" s="8"/>
      <c r="AK75" s="12">
        <v>35</v>
      </c>
    </row>
    <row r="76" spans="1:42" x14ac:dyDescent="0.2">
      <c r="A76" s="3" t="s">
        <v>103</v>
      </c>
      <c r="B76" s="3" t="s">
        <v>52</v>
      </c>
      <c r="C76" s="3" t="s">
        <v>17</v>
      </c>
      <c r="D76" s="3" t="s">
        <v>26</v>
      </c>
      <c r="E76" s="38" t="s">
        <v>27</v>
      </c>
      <c r="F76" s="3" t="s">
        <v>8</v>
      </c>
      <c r="G76" s="8"/>
      <c r="H76" s="8"/>
      <c r="I76" s="8"/>
      <c r="J76" s="8"/>
      <c r="K76" s="8"/>
      <c r="L76" s="8"/>
      <c r="M76" s="8"/>
      <c r="N76" s="8"/>
      <c r="O76" s="8"/>
      <c r="P76" s="8"/>
      <c r="Q76" s="8"/>
      <c r="R76" s="8"/>
      <c r="S76" s="8"/>
      <c r="T76" s="8">
        <v>2E-3</v>
      </c>
      <c r="U76" s="8"/>
      <c r="V76" s="8"/>
      <c r="W76" s="8"/>
      <c r="X76" s="8"/>
      <c r="Y76" s="8"/>
      <c r="Z76" s="8"/>
      <c r="AA76" s="8"/>
      <c r="AB76" s="8">
        <v>1E-3</v>
      </c>
      <c r="AC76" s="8">
        <v>1.2999999999999999E-2</v>
      </c>
      <c r="AD76" s="8">
        <v>3.7999999999999999E-2</v>
      </c>
      <c r="AE76" s="8">
        <v>6.2E-2</v>
      </c>
      <c r="AF76" s="8">
        <v>5.3999999999999999E-2</v>
      </c>
      <c r="AG76" s="8"/>
      <c r="AH76" s="8">
        <v>2.4E-2</v>
      </c>
      <c r="AI76" s="8"/>
      <c r="AJ76" s="8"/>
      <c r="AK76" s="12">
        <v>36</v>
      </c>
      <c r="AM76" s="9">
        <f>+AP76/$AP$3</f>
        <v>6.274876651450497E-7</v>
      </c>
      <c r="AN76" s="10">
        <f>+AN74+AM76</f>
        <v>0.9999994145604767</v>
      </c>
      <c r="AP76" s="5">
        <f>SUM(G76:AJ76)</f>
        <v>0.19399999999999998</v>
      </c>
    </row>
    <row r="77" spans="1:42" x14ac:dyDescent="0.2">
      <c r="A77" s="3" t="s">
        <v>103</v>
      </c>
      <c r="B77" s="3" t="s">
        <v>52</v>
      </c>
      <c r="C77" s="3" t="s">
        <v>17</v>
      </c>
      <c r="D77" s="3" t="s">
        <v>26</v>
      </c>
      <c r="E77" s="38" t="s">
        <v>27</v>
      </c>
      <c r="F77" s="3" t="s">
        <v>9</v>
      </c>
      <c r="G77" s="8"/>
      <c r="H77" s="8"/>
      <c r="I77" s="8"/>
      <c r="J77" s="8"/>
      <c r="K77" s="8"/>
      <c r="L77" s="8"/>
      <c r="M77" s="8"/>
      <c r="N77" s="8"/>
      <c r="O77" s="8"/>
      <c r="P77" s="8"/>
      <c r="Q77" s="8"/>
      <c r="R77" s="8"/>
      <c r="S77" s="8"/>
      <c r="T77" s="8" t="s">
        <v>13</v>
      </c>
      <c r="U77" s="8"/>
      <c r="V77" s="8"/>
      <c r="W77" s="8"/>
      <c r="X77" s="8"/>
      <c r="Y77" s="8"/>
      <c r="Z77" s="8"/>
      <c r="AA77" s="8"/>
      <c r="AB77" s="8">
        <v>-1</v>
      </c>
      <c r="AC77" s="8">
        <v>-1</v>
      </c>
      <c r="AD77" s="8">
        <v>-1</v>
      </c>
      <c r="AE77" s="8" t="s">
        <v>13</v>
      </c>
      <c r="AF77" s="8" t="s">
        <v>13</v>
      </c>
      <c r="AG77" s="8"/>
      <c r="AH77" s="8" t="s">
        <v>13</v>
      </c>
      <c r="AI77" s="8"/>
      <c r="AJ77" s="8"/>
      <c r="AK77" s="12">
        <v>36</v>
      </c>
    </row>
    <row r="78" spans="1:42" x14ac:dyDescent="0.2">
      <c r="A78" s="3" t="s">
        <v>103</v>
      </c>
      <c r="B78" s="3" t="s">
        <v>52</v>
      </c>
      <c r="C78" s="3" t="s">
        <v>17</v>
      </c>
      <c r="D78" s="3" t="s">
        <v>26</v>
      </c>
      <c r="E78" s="38" t="s">
        <v>22</v>
      </c>
      <c r="F78" s="3" t="s">
        <v>8</v>
      </c>
      <c r="G78" s="8"/>
      <c r="H78" s="8"/>
      <c r="I78" s="8"/>
      <c r="J78" s="8"/>
      <c r="K78" s="8"/>
      <c r="L78" s="8"/>
      <c r="M78" s="8"/>
      <c r="N78" s="8"/>
      <c r="O78" s="8"/>
      <c r="P78" s="8"/>
      <c r="Q78" s="8"/>
      <c r="R78" s="8"/>
      <c r="S78" s="8"/>
      <c r="T78" s="8">
        <v>1E-3</v>
      </c>
      <c r="U78" s="8"/>
      <c r="V78" s="8"/>
      <c r="W78" s="8"/>
      <c r="X78" s="8"/>
      <c r="Y78" s="8"/>
      <c r="Z78" s="8"/>
      <c r="AA78" s="8"/>
      <c r="AB78" s="8">
        <v>0.01</v>
      </c>
      <c r="AC78" s="8">
        <v>8.9999999999999993E-3</v>
      </c>
      <c r="AD78" s="8">
        <v>7.0000000000000001E-3</v>
      </c>
      <c r="AE78" s="8"/>
      <c r="AF78" s="8">
        <v>8.6999999999999994E-2</v>
      </c>
      <c r="AG78" s="8"/>
      <c r="AH78" s="8">
        <v>3.0000000000000001E-3</v>
      </c>
      <c r="AI78" s="8"/>
      <c r="AJ78" s="8"/>
      <c r="AK78" s="12">
        <v>37</v>
      </c>
      <c r="AM78" s="9">
        <f>+AP78/$AP$3</f>
        <v>3.7843328258747847E-7</v>
      </c>
      <c r="AN78" s="10">
        <f>+AN76+AM78</f>
        <v>0.9999997929937593</v>
      </c>
      <c r="AP78" s="5">
        <f>SUM(G78:AJ78)</f>
        <v>0.11699999999999999</v>
      </c>
    </row>
    <row r="79" spans="1:42" x14ac:dyDescent="0.2">
      <c r="A79" s="3" t="s">
        <v>103</v>
      </c>
      <c r="B79" s="3" t="s">
        <v>52</v>
      </c>
      <c r="C79" s="3" t="s">
        <v>17</v>
      </c>
      <c r="D79" s="3" t="s">
        <v>26</v>
      </c>
      <c r="E79" s="38" t="s">
        <v>22</v>
      </c>
      <c r="F79" s="3" t="s">
        <v>9</v>
      </c>
      <c r="G79" s="8"/>
      <c r="H79" s="8"/>
      <c r="I79" s="8"/>
      <c r="J79" s="8"/>
      <c r="K79" s="8"/>
      <c r="L79" s="8"/>
      <c r="M79" s="8"/>
      <c r="N79" s="8"/>
      <c r="O79" s="8"/>
      <c r="P79" s="8"/>
      <c r="Q79" s="8"/>
      <c r="R79" s="8"/>
      <c r="S79" s="8"/>
      <c r="T79" s="8">
        <v>-1</v>
      </c>
      <c r="U79" s="8"/>
      <c r="V79" s="8"/>
      <c r="W79" s="8"/>
      <c r="X79" s="8"/>
      <c r="Y79" s="8"/>
      <c r="Z79" s="8"/>
      <c r="AA79" s="8"/>
      <c r="AB79" s="8">
        <v>-1</v>
      </c>
      <c r="AC79" s="8">
        <v>-1</v>
      </c>
      <c r="AD79" s="8">
        <v>-1</v>
      </c>
      <c r="AE79" s="8"/>
      <c r="AF79" s="8" t="s">
        <v>13</v>
      </c>
      <c r="AG79" s="8"/>
      <c r="AH79" s="8" t="s">
        <v>13</v>
      </c>
      <c r="AI79" s="8"/>
      <c r="AJ79" s="8"/>
      <c r="AK79" s="12">
        <v>37</v>
      </c>
    </row>
    <row r="80" spans="1:42" x14ac:dyDescent="0.2">
      <c r="A80" s="3" t="s">
        <v>103</v>
      </c>
      <c r="B80" s="3" t="s">
        <v>52</v>
      </c>
      <c r="C80" s="3" t="s">
        <v>17</v>
      </c>
      <c r="D80" s="3" t="s">
        <v>26</v>
      </c>
      <c r="E80" s="38" t="s">
        <v>31</v>
      </c>
      <c r="F80" s="3" t="s">
        <v>8</v>
      </c>
      <c r="G80" s="8"/>
      <c r="H80" s="8"/>
      <c r="I80" s="8"/>
      <c r="J80" s="8"/>
      <c r="K80" s="8"/>
      <c r="L80" s="8"/>
      <c r="M80" s="8"/>
      <c r="N80" s="8"/>
      <c r="O80" s="8"/>
      <c r="P80" s="8"/>
      <c r="Q80" s="8"/>
      <c r="R80" s="8"/>
      <c r="S80" s="8"/>
      <c r="T80" s="8">
        <v>2.8000000000000001E-2</v>
      </c>
      <c r="U80" s="8"/>
      <c r="V80" s="8"/>
      <c r="W80" s="8"/>
      <c r="X80" s="8"/>
      <c r="Y80" s="8"/>
      <c r="Z80" s="8"/>
      <c r="AA80" s="8"/>
      <c r="AB80" s="8">
        <v>0</v>
      </c>
      <c r="AC80" s="8">
        <v>4.0000000000000001E-3</v>
      </c>
      <c r="AD80" s="8">
        <v>1.4E-2</v>
      </c>
      <c r="AE80" s="8"/>
      <c r="AF80" s="8"/>
      <c r="AG80" s="8"/>
      <c r="AH80" s="8">
        <v>1.7000000000000001E-2</v>
      </c>
      <c r="AI80" s="8"/>
      <c r="AJ80" s="8"/>
      <c r="AK80" s="12">
        <v>38</v>
      </c>
      <c r="AM80" s="9">
        <f>+AP80/$AP$3</f>
        <v>2.037717675471038E-7</v>
      </c>
      <c r="AN80" s="10">
        <f>+AN78+AM80</f>
        <v>0.99999999676552687</v>
      </c>
      <c r="AP80" s="5">
        <f>SUM(G80:AJ80)</f>
        <v>6.3E-2</v>
      </c>
    </row>
    <row r="81" spans="1:42" x14ac:dyDescent="0.2">
      <c r="A81" s="3" t="s">
        <v>103</v>
      </c>
      <c r="B81" s="3" t="s">
        <v>52</v>
      </c>
      <c r="C81" s="3" t="s">
        <v>17</v>
      </c>
      <c r="D81" s="3" t="s">
        <v>26</v>
      </c>
      <c r="E81" s="38" t="s">
        <v>31</v>
      </c>
      <c r="F81" s="3" t="s">
        <v>9</v>
      </c>
      <c r="G81" s="8"/>
      <c r="H81" s="8"/>
      <c r="I81" s="8"/>
      <c r="J81" s="8"/>
      <c r="K81" s="8"/>
      <c r="L81" s="8"/>
      <c r="M81" s="8"/>
      <c r="N81" s="8"/>
      <c r="O81" s="8"/>
      <c r="P81" s="8"/>
      <c r="Q81" s="8"/>
      <c r="R81" s="8"/>
      <c r="S81" s="8"/>
      <c r="T81" s="8" t="s">
        <v>13</v>
      </c>
      <c r="U81" s="8"/>
      <c r="V81" s="8"/>
      <c r="W81" s="8"/>
      <c r="X81" s="8"/>
      <c r="Y81" s="8"/>
      <c r="Z81" s="8"/>
      <c r="AA81" s="8"/>
      <c r="AB81" s="8">
        <v>-1</v>
      </c>
      <c r="AC81" s="8">
        <v>-1</v>
      </c>
      <c r="AD81" s="8">
        <v>-1</v>
      </c>
      <c r="AE81" s="8"/>
      <c r="AF81" s="8"/>
      <c r="AG81" s="8"/>
      <c r="AH81" s="8" t="s">
        <v>13</v>
      </c>
      <c r="AI81" s="8"/>
      <c r="AJ81" s="8"/>
      <c r="AK81" s="12">
        <v>38</v>
      </c>
    </row>
    <row r="82" spans="1:42" x14ac:dyDescent="0.2">
      <c r="A82" s="3" t="s">
        <v>103</v>
      </c>
      <c r="B82" s="3" t="s">
        <v>52</v>
      </c>
      <c r="C82" s="3" t="s">
        <v>17</v>
      </c>
      <c r="D82" s="3" t="s">
        <v>26</v>
      </c>
      <c r="E82" s="38" t="s">
        <v>34</v>
      </c>
      <c r="F82" s="3" t="s">
        <v>8</v>
      </c>
      <c r="G82" s="8"/>
      <c r="H82" s="8"/>
      <c r="I82" s="8"/>
      <c r="J82" s="8"/>
      <c r="K82" s="8"/>
      <c r="L82" s="8"/>
      <c r="M82" s="8"/>
      <c r="N82" s="8"/>
      <c r="O82" s="8"/>
      <c r="P82" s="8"/>
      <c r="Q82" s="8"/>
      <c r="R82" s="8"/>
      <c r="S82" s="8"/>
      <c r="T82" s="8"/>
      <c r="U82" s="8"/>
      <c r="V82" s="8"/>
      <c r="W82" s="8"/>
      <c r="X82" s="8"/>
      <c r="Y82" s="8"/>
      <c r="Z82" s="8"/>
      <c r="AA82" s="8"/>
      <c r="AB82" s="8">
        <v>1E-3</v>
      </c>
      <c r="AC82" s="8"/>
      <c r="AD82" s="8"/>
      <c r="AE82" s="8"/>
      <c r="AF82" s="8"/>
      <c r="AG82" s="8"/>
      <c r="AH82" s="8"/>
      <c r="AI82" s="8"/>
      <c r="AJ82" s="8"/>
      <c r="AK82" s="12">
        <v>39</v>
      </c>
      <c r="AM82" s="9">
        <f>+AP82/$AP$3</f>
        <v>3.2344725007476793E-9</v>
      </c>
      <c r="AN82" s="10">
        <f>+AN80+AM82</f>
        <v>0.99999999999999933</v>
      </c>
      <c r="AP82" s="5">
        <f>SUM(G82:AJ82)</f>
        <v>1E-3</v>
      </c>
    </row>
    <row r="83" spans="1:42" x14ac:dyDescent="0.2">
      <c r="A83" s="3" t="s">
        <v>103</v>
      </c>
      <c r="B83" s="3" t="s">
        <v>52</v>
      </c>
      <c r="C83" s="3" t="s">
        <v>17</v>
      </c>
      <c r="D83" s="3" t="s">
        <v>26</v>
      </c>
      <c r="E83" s="38" t="s">
        <v>34</v>
      </c>
      <c r="F83" s="3" t="s">
        <v>9</v>
      </c>
      <c r="G83" s="8"/>
      <c r="H83" s="8"/>
      <c r="I83" s="8"/>
      <c r="J83" s="8"/>
      <c r="K83" s="8"/>
      <c r="L83" s="8"/>
      <c r="M83" s="8"/>
      <c r="N83" s="8"/>
      <c r="O83" s="8"/>
      <c r="P83" s="8"/>
      <c r="Q83" s="8"/>
      <c r="R83" s="8"/>
      <c r="S83" s="8"/>
      <c r="T83" s="8" t="s">
        <v>13</v>
      </c>
      <c r="U83" s="8"/>
      <c r="V83" s="8"/>
      <c r="W83" s="8"/>
      <c r="X83" s="8"/>
      <c r="Y83" s="8"/>
      <c r="Z83" s="8"/>
      <c r="AA83" s="8"/>
      <c r="AB83" s="8">
        <v>-1</v>
      </c>
      <c r="AC83" s="8"/>
      <c r="AD83" s="8"/>
      <c r="AE83" s="8"/>
      <c r="AF83" s="8"/>
      <c r="AG83" s="8"/>
      <c r="AH83" s="8"/>
      <c r="AI83" s="8"/>
      <c r="AJ83" s="8"/>
      <c r="AK83" s="12">
        <v>39</v>
      </c>
    </row>
  </sheetData>
  <mergeCells count="2">
    <mergeCell ref="E3:F3"/>
    <mergeCell ref="A1:L1"/>
  </mergeCells>
  <conditionalFormatting sqref="E6:E996">
    <cfRule type="cellIs" dxfId="43" priority="17" operator="equal">
      <formula>"UN"</formula>
    </cfRule>
  </conditionalFormatting>
  <conditionalFormatting sqref="G6:AH23 AK6:AK69">
    <cfRule type="cellIs" dxfId="42" priority="74" operator="equal">
      <formula>-1</formula>
    </cfRule>
    <cfRule type="cellIs" dxfId="41" priority="75" operator="equal">
      <formula>"a"</formula>
    </cfRule>
    <cfRule type="cellIs" dxfId="40" priority="76" operator="equal">
      <formula>"b"</formula>
    </cfRule>
    <cfRule type="cellIs" dxfId="39" priority="77" operator="equal">
      <formula>"c"</formula>
    </cfRule>
    <cfRule type="cellIs" dxfId="38" priority="78" operator="equal">
      <formula>"bc"</formula>
    </cfRule>
    <cfRule type="cellIs" dxfId="37" priority="79" operator="equal">
      <formula>"ab"</formula>
    </cfRule>
    <cfRule type="cellIs" dxfId="36" priority="80" operator="equal">
      <formula>"ac"</formula>
    </cfRule>
    <cfRule type="cellIs" dxfId="35" priority="81" operator="equal">
      <formula>"abc"</formula>
    </cfRule>
  </conditionalFormatting>
  <conditionalFormatting sqref="G7:AJ83">
    <cfRule type="cellIs" dxfId="34" priority="1" operator="equal">
      <formula>-1</formula>
    </cfRule>
    <cfRule type="cellIs" dxfId="33" priority="2" operator="equal">
      <formula>"a"</formula>
    </cfRule>
    <cfRule type="cellIs" dxfId="32" priority="3" operator="equal">
      <formula>"b"</formula>
    </cfRule>
    <cfRule type="cellIs" dxfId="31" priority="4" operator="equal">
      <formula>"c"</formula>
    </cfRule>
    <cfRule type="cellIs" dxfId="30" priority="5" operator="equal">
      <formula>"bc"</formula>
    </cfRule>
    <cfRule type="cellIs" dxfId="29" priority="6" operator="equal">
      <formula>"ab"</formula>
    </cfRule>
    <cfRule type="cellIs" dxfId="28" priority="7" operator="equal">
      <formula>"ac"</formula>
    </cfRule>
    <cfRule type="cellIs" dxfId="27" priority="8" operator="equal">
      <formula>"abc"</formula>
    </cfRule>
  </conditionalFormatting>
  <conditionalFormatting sqref="AM6:AM900">
    <cfRule type="colorScale" priority="1762">
      <colorScale>
        <cfvo type="min"/>
        <cfvo type="percentile" val="50"/>
        <cfvo type="max"/>
        <color rgb="FFF8696B"/>
        <color rgb="FFFFEB84"/>
        <color rgb="FF63BE7B"/>
      </colorScale>
    </cfRule>
  </conditionalFormatting>
  <conditionalFormatting sqref="AM9">
    <cfRule type="colorScale" priority="72">
      <colorScale>
        <cfvo type="min"/>
        <cfvo type="percentile" val="50"/>
        <cfvo type="max"/>
        <color rgb="FFF8696B"/>
        <color rgb="FFFFEB84"/>
        <color rgb="FF63BE7B"/>
      </colorScale>
    </cfRule>
  </conditionalFormatting>
  <conditionalFormatting sqref="AN6">
    <cfRule type="colorScale" priority="82">
      <colorScale>
        <cfvo type="min"/>
        <cfvo type="percentile" val="50"/>
        <cfvo type="num" val="0.97499999999999998"/>
        <color rgb="FF63BE7B"/>
        <color rgb="FFFCFCFF"/>
        <color rgb="FFF8696B"/>
      </colorScale>
    </cfRule>
  </conditionalFormatting>
  <conditionalFormatting sqref="AN6:AN900">
    <cfRule type="colorScale" priority="1763">
      <colorScale>
        <cfvo type="min"/>
        <cfvo type="percentile" val="50"/>
        <cfvo type="num" val="0.97499999999999998"/>
        <color rgb="FF63BE7B"/>
        <color rgb="FFFCFCFF"/>
        <color rgb="FFF8696B"/>
      </colorScale>
    </cfRule>
  </conditionalFormatting>
  <conditionalFormatting sqref="AN9 AN7">
    <cfRule type="colorScale" priority="73">
      <colorScale>
        <cfvo type="min"/>
        <cfvo type="percentile" val="50"/>
        <cfvo type="num" val="0.97499999999999998"/>
        <color rgb="FF63BE7B"/>
        <color rgb="FFFCFCFF"/>
        <color rgb="FFF8696B"/>
      </colorScale>
    </cfRule>
  </conditionalFormatting>
  <conditionalFormatting sqref="AN9">
    <cfRule type="colorScale" priority="71">
      <colorScale>
        <cfvo type="min"/>
        <cfvo type="percentile" val="50"/>
        <cfvo type="num" val="0.97499999999999998"/>
        <color rgb="FF63BE7B"/>
        <color rgb="FFFCFCFF"/>
        <color rgb="FFF8696B"/>
      </colorScale>
    </cfRule>
  </conditionalFormatting>
  <conditionalFormatting sqref="AP2">
    <cfRule type="cellIs" dxfId="26" priority="60" operator="equal">
      <formula>"Check functions"</formula>
    </cfRule>
  </conditionalFormatting>
  <pageMargins left="0.7" right="0.7" top="0.75" bottom="0.75" header="0.3" footer="0.3"/>
  <pageSetup paperSize="9" scale="37" orientation="portrait" r:id="rId1"/>
  <colBreaks count="1" manualBreakCount="1">
    <brk id="40" max="1048575" man="1"/>
  </colBreaks>
  <ignoredErrors>
    <ignoredError sqref="AP7 AP9 AP11 AP13 AP15 AP17 AP19 AP21 AP23 AP25 AP27 AP29 AP31 AP33 AP35 AP37 AP39 AP41 AP43 AP45 AP47 AP49 AP51 AP53 AP55 AP57 AP59 AP61 AP63 AP65 AP67 AP69"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P235"/>
  <sheetViews>
    <sheetView showGridLines="0" view="pageBreakPreview" zoomScaleNormal="100" zoomScaleSheetLayoutView="100" workbookViewId="0">
      <selection activeCell="AR16" sqref="AR16"/>
    </sheetView>
  </sheetViews>
  <sheetFormatPr defaultColWidth="9.140625" defaultRowHeight="11.25" x14ac:dyDescent="0.2"/>
  <cols>
    <col min="1" max="1" width="6.7109375" style="3" bestFit="1" customWidth="1"/>
    <col min="2" max="2" width="5.28515625" style="3" bestFit="1" customWidth="1"/>
    <col min="3" max="3" width="5.7109375" style="3" bestFit="1" customWidth="1"/>
    <col min="4" max="4" width="20" style="3" bestFit="1" customWidth="1"/>
    <col min="5" max="5" width="7" style="38" bestFit="1" customWidth="1"/>
    <col min="6" max="6" width="4.7109375" style="3" bestFit="1" customWidth="1"/>
    <col min="7" max="36" width="5.7109375" style="3" customWidth="1"/>
    <col min="37" max="37" width="5" style="12" bestFit="1" customWidth="1"/>
    <col min="38" max="38" width="1.7109375" style="3" customWidth="1"/>
    <col min="39" max="39" width="4" style="4" bestFit="1" customWidth="1"/>
    <col min="40" max="40" width="5.42578125" style="4" bestFit="1" customWidth="1"/>
    <col min="41" max="41" width="3" style="3" customWidth="1"/>
    <col min="42" max="42" width="8.28515625" style="3" bestFit="1" customWidth="1"/>
    <col min="43" max="16384" width="9.140625" style="3"/>
  </cols>
  <sheetData>
    <row r="1" spans="1:42" x14ac:dyDescent="0.2">
      <c r="A1" s="54" t="str">
        <f>+'catSMT-app'!L22</f>
        <v>Table A5-q SCRS catalogue: WAH[AT] (Acanthocybium solandri)</v>
      </c>
      <c r="B1" s="54"/>
      <c r="C1" s="54"/>
      <c r="D1" s="54"/>
      <c r="E1" s="54"/>
      <c r="F1" s="54"/>
      <c r="G1" s="54"/>
      <c r="H1" s="54"/>
      <c r="I1" s="54"/>
      <c r="J1" s="54"/>
      <c r="K1" s="54"/>
      <c r="L1" s="54"/>
    </row>
    <row r="2" spans="1:42" x14ac:dyDescent="0.2">
      <c r="AP2" s="3" t="str">
        <f>IF((SUM(G3:AJ3)=AP3),"Ok","Check functions")</f>
        <v>Ok</v>
      </c>
    </row>
    <row r="3" spans="1:42" x14ac:dyDescent="0.2">
      <c r="E3" s="50" t="s">
        <v>36</v>
      </c>
      <c r="F3" s="51"/>
      <c r="G3" s="6">
        <f>SUMIF(G6:G235,"&gt;0")</f>
        <v>2670.6679999999997</v>
      </c>
      <c r="H3" s="6">
        <f>SUMIF(H6:H235,"&gt;0")</f>
        <v>2142.9839999999999</v>
      </c>
      <c r="I3" s="6">
        <f>SUMIF(I6:I235,"&gt;0")</f>
        <v>2408.21</v>
      </c>
      <c r="J3" s="6">
        <f>SUMIF(J6:J235,"&gt;0")</f>
        <v>2515.7630000000004</v>
      </c>
      <c r="K3" s="6">
        <f>SUMIF(K6:K235,"&gt;0")</f>
        <v>3103.8399999999997</v>
      </c>
      <c r="L3" s="6">
        <f>SUMIF(L6:L235,"&gt;0")</f>
        <v>2497.413</v>
      </c>
      <c r="M3" s="6">
        <f>SUMIF(M6:M235,"&gt;0")</f>
        <v>2972.0050000000006</v>
      </c>
      <c r="N3" s="6">
        <f>SUMIF(N6:N235,"&gt;0")</f>
        <v>2034.7679999999998</v>
      </c>
      <c r="O3" s="6">
        <f>SUMIF(O6:O235,"&gt;0")</f>
        <v>2317.9260000000004</v>
      </c>
      <c r="P3" s="6">
        <f>SUMIF(P6:P235,"&gt;0")</f>
        <v>2226.2860000000001</v>
      </c>
      <c r="Q3" s="6">
        <f>SUMIF(Q6:Q235,"&gt;0")</f>
        <v>2066.9120000000003</v>
      </c>
      <c r="R3" s="6">
        <f>SUMIF(R6:R235,"&gt;0")</f>
        <v>2613.1630000000005</v>
      </c>
      <c r="S3" s="6">
        <f>SUMIF(S6:S235,"&gt;0")</f>
        <v>2467.1999999999998</v>
      </c>
      <c r="T3" s="6">
        <f>SUMIF(T6:T235,"&gt;0")</f>
        <v>1829.2270000000003</v>
      </c>
      <c r="U3" s="6">
        <f>SUMIF(U6:U235,"&gt;0")</f>
        <v>2580.5500000000006</v>
      </c>
      <c r="V3" s="6">
        <f>SUMIF(V6:V235,"&gt;0")</f>
        <v>2176.0610000000001</v>
      </c>
      <c r="W3" s="6">
        <f>SUMIF(W6:W235,"&gt;0")</f>
        <v>2354.4319999999998</v>
      </c>
      <c r="X3" s="6">
        <f>SUMIF(X6:X235,"&gt;0")</f>
        <v>2380.6140000000005</v>
      </c>
      <c r="Y3" s="6">
        <f>SUMIF(Y6:Y235,"&gt;0")</f>
        <v>2843.7730000000001</v>
      </c>
      <c r="Z3" s="6">
        <f>SUMIF(Z6:Z235,"&gt;0")</f>
        <v>3729.4400000000014</v>
      </c>
      <c r="AA3" s="6">
        <f>SUMIF(AA6:AA235,"&gt;0")</f>
        <v>5235.3060000000014</v>
      </c>
      <c r="AB3" s="6">
        <f>SUMIF(AB6:AB235,"&gt;0")</f>
        <v>3526.3110000000006</v>
      </c>
      <c r="AC3" s="6">
        <f>SUMIF(AC6:AC235,"&gt;0")</f>
        <v>2554.0620000000013</v>
      </c>
      <c r="AD3" s="6">
        <f>SUMIF(AD6:AD235,"&gt;0")</f>
        <v>17319.644999999986</v>
      </c>
      <c r="AE3" s="6">
        <f>SUMIF(AE6:AE235,"&gt;0")</f>
        <v>6880.6939999999995</v>
      </c>
      <c r="AF3" s="6">
        <f>SUMIF(AF6:AF235,"&gt;0")</f>
        <v>6482.2920000000004</v>
      </c>
      <c r="AG3" s="6">
        <f>SUMIF(AG6:AG235,"&gt;0")</f>
        <v>4893.7070000000031</v>
      </c>
      <c r="AH3" s="6">
        <f>SUMIF(AH6:AH235,"&gt;0")</f>
        <v>8542.4140000000043</v>
      </c>
      <c r="AI3" s="6">
        <f>SUMIF(AI6:AI235,"&gt;0")</f>
        <v>3217.748000000001</v>
      </c>
      <c r="AJ3" s="44">
        <f>SUMIF(AJ6:AJ235,"&gt;0")</f>
        <v>4391.2280000000001</v>
      </c>
      <c r="AP3" s="5">
        <f>SUM(AP6:AP235)</f>
        <v>112974.64200000001</v>
      </c>
    </row>
    <row r="4" spans="1:42" x14ac:dyDescent="0.2">
      <c r="A4" s="43" t="s">
        <v>168</v>
      </c>
      <c r="B4" s="43">
        <v>0.97301599999999999</v>
      </c>
    </row>
    <row r="5" spans="1:42" ht="12" x14ac:dyDescent="0.2">
      <c r="A5" s="40" t="s">
        <v>0</v>
      </c>
      <c r="B5" s="40" t="s">
        <v>1</v>
      </c>
      <c r="C5" s="41" t="s">
        <v>2</v>
      </c>
      <c r="D5" s="41" t="s">
        <v>3</v>
      </c>
      <c r="E5" s="41" t="s">
        <v>4</v>
      </c>
      <c r="F5" s="41" t="s">
        <v>5</v>
      </c>
      <c r="G5" s="42">
        <v>1993</v>
      </c>
      <c r="H5" s="42">
        <v>1994</v>
      </c>
      <c r="I5" s="42">
        <v>1995</v>
      </c>
      <c r="J5" s="42">
        <v>1996</v>
      </c>
      <c r="K5" s="42">
        <v>1997</v>
      </c>
      <c r="L5" s="42">
        <v>1998</v>
      </c>
      <c r="M5" s="42">
        <v>1999</v>
      </c>
      <c r="N5" s="42">
        <v>2000</v>
      </c>
      <c r="O5" s="42">
        <v>2001</v>
      </c>
      <c r="P5" s="42">
        <v>2002</v>
      </c>
      <c r="Q5" s="42">
        <v>2003</v>
      </c>
      <c r="R5" s="42">
        <v>2004</v>
      </c>
      <c r="S5" s="42">
        <v>2005</v>
      </c>
      <c r="T5" s="42">
        <v>2006</v>
      </c>
      <c r="U5" s="42">
        <v>2007</v>
      </c>
      <c r="V5" s="42">
        <v>2008</v>
      </c>
      <c r="W5" s="42">
        <v>2009</v>
      </c>
      <c r="X5" s="42">
        <v>2010</v>
      </c>
      <c r="Y5" s="42">
        <v>2011</v>
      </c>
      <c r="Z5" s="42">
        <v>2012</v>
      </c>
      <c r="AA5" s="42">
        <v>2013</v>
      </c>
      <c r="AB5" s="42">
        <v>2014</v>
      </c>
      <c r="AC5" s="42">
        <v>2015</v>
      </c>
      <c r="AD5" s="42">
        <v>2016</v>
      </c>
      <c r="AE5" s="42">
        <v>2017</v>
      </c>
      <c r="AF5" s="42">
        <v>2018</v>
      </c>
      <c r="AG5" s="42">
        <v>2019</v>
      </c>
      <c r="AH5" s="42">
        <v>2020</v>
      </c>
      <c r="AI5" s="42">
        <v>2021</v>
      </c>
      <c r="AJ5" s="42">
        <v>2022</v>
      </c>
      <c r="AK5" s="14" t="s">
        <v>6</v>
      </c>
      <c r="AM5" s="7" t="s">
        <v>39</v>
      </c>
      <c r="AN5" s="7" t="s">
        <v>40</v>
      </c>
      <c r="AP5" s="3" t="str">
        <f>_xlfn.CONCAT("Σ(", G5, "-", RIGHT(AJ5,2), ")")</f>
        <v>Σ(1993-22)</v>
      </c>
    </row>
    <row r="6" spans="1:42" x14ac:dyDescent="0.2">
      <c r="A6" s="3" t="s">
        <v>104</v>
      </c>
      <c r="B6" s="3" t="s">
        <v>52</v>
      </c>
      <c r="C6" s="3" t="s">
        <v>7</v>
      </c>
      <c r="D6" s="3" t="s">
        <v>97</v>
      </c>
      <c r="E6" s="38" t="s">
        <v>11</v>
      </c>
      <c r="F6" s="3" t="s">
        <v>8</v>
      </c>
      <c r="G6" s="5"/>
      <c r="H6" s="5"/>
      <c r="I6" s="5"/>
      <c r="J6" s="5"/>
      <c r="K6" s="5"/>
      <c r="L6" s="5"/>
      <c r="M6" s="5"/>
      <c r="N6" s="5"/>
      <c r="O6" s="5"/>
      <c r="P6" s="5"/>
      <c r="Q6" s="5"/>
      <c r="R6" s="5"/>
      <c r="S6" s="5"/>
      <c r="T6" s="5"/>
      <c r="U6" s="5"/>
      <c r="V6" s="5"/>
      <c r="W6" s="5"/>
      <c r="X6" s="5">
        <v>20.349</v>
      </c>
      <c r="Y6" s="5"/>
      <c r="Z6" s="5">
        <v>9.82</v>
      </c>
      <c r="AA6" s="5">
        <v>1532.4390000000001</v>
      </c>
      <c r="AB6" s="5"/>
      <c r="AC6" s="5"/>
      <c r="AD6" s="5">
        <v>13310.177</v>
      </c>
      <c r="AE6" s="5">
        <v>4156.0429999999997</v>
      </c>
      <c r="AF6" s="5">
        <v>4841.1559999999999</v>
      </c>
      <c r="AG6" s="5">
        <v>2651.038</v>
      </c>
      <c r="AH6" s="5">
        <v>6890.8530000000001</v>
      </c>
      <c r="AI6" s="5">
        <v>597.96</v>
      </c>
      <c r="AJ6" s="5">
        <v>338.58</v>
      </c>
      <c r="AK6" s="15">
        <v>1</v>
      </c>
      <c r="AM6" s="9">
        <f>+AP6/$AP$3</f>
        <v>0.30403650227986556</v>
      </c>
      <c r="AN6" s="10">
        <f>+AM6</f>
        <v>0.30403650227986556</v>
      </c>
      <c r="AP6" s="5">
        <f>SUM(G6:AJ6)</f>
        <v>34348.415000000001</v>
      </c>
    </row>
    <row r="7" spans="1:42" x14ac:dyDescent="0.2">
      <c r="A7" s="3" t="s">
        <v>104</v>
      </c>
      <c r="B7" s="3" t="s">
        <v>52</v>
      </c>
      <c r="C7" s="3" t="s">
        <v>7</v>
      </c>
      <c r="D7" s="3" t="s">
        <v>97</v>
      </c>
      <c r="E7" s="38" t="s">
        <v>11</v>
      </c>
      <c r="F7" s="3" t="s">
        <v>9</v>
      </c>
      <c r="G7" s="8"/>
      <c r="H7" s="8"/>
      <c r="I7" s="8"/>
      <c r="J7" s="8"/>
      <c r="K7" s="8"/>
      <c r="L7" s="8"/>
      <c r="M7" s="8"/>
      <c r="N7" s="8"/>
      <c r="O7" s="8"/>
      <c r="P7" s="8"/>
      <c r="Q7" s="8"/>
      <c r="R7" s="8"/>
      <c r="S7" s="8"/>
      <c r="T7" s="8"/>
      <c r="U7" s="8"/>
      <c r="V7" s="8"/>
      <c r="W7" s="8"/>
      <c r="X7" s="8">
        <v>-1</v>
      </c>
      <c r="Y7" s="8"/>
      <c r="Z7" s="8">
        <v>-1</v>
      </c>
      <c r="AA7" s="8">
        <v>-1</v>
      </c>
      <c r="AB7" s="8"/>
      <c r="AC7" s="8"/>
      <c r="AD7" s="8">
        <v>-1</v>
      </c>
      <c r="AE7" s="8">
        <v>-1</v>
      </c>
      <c r="AF7" s="8">
        <v>-1</v>
      </c>
      <c r="AG7" s="8">
        <v>-1</v>
      </c>
      <c r="AH7" s="8">
        <v>-1</v>
      </c>
      <c r="AI7" s="8">
        <v>-1</v>
      </c>
      <c r="AJ7" s="8">
        <v>-1</v>
      </c>
      <c r="AK7" s="15">
        <v>1</v>
      </c>
    </row>
    <row r="8" spans="1:42" x14ac:dyDescent="0.2">
      <c r="A8" s="3" t="s">
        <v>104</v>
      </c>
      <c r="B8" s="3" t="s">
        <v>52</v>
      </c>
      <c r="C8" s="3" t="s">
        <v>7</v>
      </c>
      <c r="D8" s="3" t="s">
        <v>136</v>
      </c>
      <c r="E8" s="38" t="s">
        <v>15</v>
      </c>
      <c r="F8" s="3" t="s">
        <v>8</v>
      </c>
      <c r="G8" s="5">
        <v>199</v>
      </c>
      <c r="H8" s="5">
        <v>334</v>
      </c>
      <c r="I8" s="5">
        <v>624</v>
      </c>
      <c r="J8" s="5">
        <v>542</v>
      </c>
      <c r="K8" s="5">
        <v>615</v>
      </c>
      <c r="L8" s="5">
        <v>498</v>
      </c>
      <c r="M8" s="5">
        <v>733</v>
      </c>
      <c r="N8" s="5">
        <v>535.08000000000004</v>
      </c>
      <c r="O8" s="5">
        <v>548.79999999999995</v>
      </c>
      <c r="P8" s="5">
        <v>763</v>
      </c>
      <c r="Q8" s="5">
        <v>694.69</v>
      </c>
      <c r="R8" s="5">
        <v>600.70000000000005</v>
      </c>
      <c r="S8" s="5">
        <v>472.71</v>
      </c>
      <c r="T8" s="5"/>
      <c r="U8" s="5">
        <v>1032.02</v>
      </c>
      <c r="V8" s="5">
        <v>414.78</v>
      </c>
      <c r="W8" s="5">
        <v>436.49799999999999</v>
      </c>
      <c r="X8" s="5">
        <v>615.83000000000004</v>
      </c>
      <c r="Y8" s="5">
        <v>518.30200000000002</v>
      </c>
      <c r="Z8" s="5">
        <v>910.38599999999997</v>
      </c>
      <c r="AA8" s="5">
        <v>387.22399999999999</v>
      </c>
      <c r="AB8" s="5">
        <v>943.00099999999998</v>
      </c>
      <c r="AC8" s="5">
        <v>1101.864</v>
      </c>
      <c r="AD8" s="5">
        <v>1987.173</v>
      </c>
      <c r="AE8" s="5">
        <v>1133.1669999999999</v>
      </c>
      <c r="AF8" s="5">
        <v>476.21300000000002</v>
      </c>
      <c r="AG8" s="5">
        <v>931.45100000000002</v>
      </c>
      <c r="AH8" s="5">
        <v>604.45000000000005</v>
      </c>
      <c r="AI8" s="5">
        <v>431.64100000000002</v>
      </c>
      <c r="AJ8" s="5">
        <v>2938.047</v>
      </c>
      <c r="AK8" s="15">
        <v>2</v>
      </c>
      <c r="AM8" s="9">
        <f>+AP8/$AP$3</f>
        <v>0.19492893812400841</v>
      </c>
      <c r="AN8" s="10">
        <f>+AN6+AM8</f>
        <v>0.49896544040387397</v>
      </c>
      <c r="AP8" s="5">
        <f>SUM(G8:AJ8)</f>
        <v>22022.027000000002</v>
      </c>
    </row>
    <row r="9" spans="1:42" x14ac:dyDescent="0.2">
      <c r="A9" s="3" t="s">
        <v>104</v>
      </c>
      <c r="B9" s="3" t="s">
        <v>52</v>
      </c>
      <c r="C9" s="3" t="s">
        <v>7</v>
      </c>
      <c r="D9" s="3" t="s">
        <v>136</v>
      </c>
      <c r="E9" s="38" t="s">
        <v>15</v>
      </c>
      <c r="F9" s="3" t="s">
        <v>9</v>
      </c>
      <c r="G9" s="8">
        <v>-1</v>
      </c>
      <c r="H9" s="8">
        <v>-1</v>
      </c>
      <c r="I9" s="8">
        <v>-1</v>
      </c>
      <c r="J9" s="8">
        <v>-1</v>
      </c>
      <c r="K9" s="8" t="s">
        <v>13</v>
      </c>
      <c r="L9" s="8" t="s">
        <v>13</v>
      </c>
      <c r="M9" s="8" t="s">
        <v>13</v>
      </c>
      <c r="N9" s="8" t="s">
        <v>13</v>
      </c>
      <c r="O9" s="8" t="s">
        <v>13</v>
      </c>
      <c r="P9" s="8" t="s">
        <v>13</v>
      </c>
      <c r="Q9" s="8" t="s">
        <v>13</v>
      </c>
      <c r="R9" s="8" t="s">
        <v>13</v>
      </c>
      <c r="S9" s="8" t="s">
        <v>13</v>
      </c>
      <c r="T9" s="8" t="s">
        <v>13</v>
      </c>
      <c r="U9" s="8" t="s">
        <v>13</v>
      </c>
      <c r="V9" s="8">
        <v>-1</v>
      </c>
      <c r="W9" s="8">
        <v>-1</v>
      </c>
      <c r="X9" s="8">
        <v>-1</v>
      </c>
      <c r="Y9" s="8" t="s">
        <v>13</v>
      </c>
      <c r="Z9" s="8" t="s">
        <v>13</v>
      </c>
      <c r="AA9" s="8" t="s">
        <v>13</v>
      </c>
      <c r="AB9" s="8">
        <v>-1</v>
      </c>
      <c r="AC9" s="8">
        <v>-1</v>
      </c>
      <c r="AD9" s="8">
        <v>-1</v>
      </c>
      <c r="AE9" s="8">
        <v>-1</v>
      </c>
      <c r="AF9" s="8">
        <v>-1</v>
      </c>
      <c r="AG9" s="8">
        <v>-1</v>
      </c>
      <c r="AH9" s="8">
        <v>-1</v>
      </c>
      <c r="AI9" s="8">
        <v>-1</v>
      </c>
      <c r="AJ9" s="8">
        <v>-1</v>
      </c>
      <c r="AK9" s="15">
        <v>2</v>
      </c>
    </row>
    <row r="10" spans="1:42" x14ac:dyDescent="0.2">
      <c r="A10" s="3" t="s">
        <v>104</v>
      </c>
      <c r="B10" s="3" t="s">
        <v>52</v>
      </c>
      <c r="C10" s="3" t="s">
        <v>7</v>
      </c>
      <c r="D10" s="3" t="s">
        <v>87</v>
      </c>
      <c r="E10" s="38" t="s">
        <v>27</v>
      </c>
      <c r="F10" s="3" t="s">
        <v>8</v>
      </c>
      <c r="G10" s="5"/>
      <c r="H10" s="5"/>
      <c r="I10" s="5"/>
      <c r="J10" s="5"/>
      <c r="K10" s="5"/>
      <c r="L10" s="5"/>
      <c r="M10" s="5"/>
      <c r="N10" s="5">
        <v>415</v>
      </c>
      <c r="O10" s="5">
        <v>534</v>
      </c>
      <c r="P10" s="5">
        <v>341</v>
      </c>
      <c r="Q10" s="5">
        <v>340</v>
      </c>
      <c r="R10" s="5">
        <v>364.72699999999998</v>
      </c>
      <c r="S10" s="5">
        <v>445</v>
      </c>
      <c r="T10" s="5">
        <v>552</v>
      </c>
      <c r="U10" s="5">
        <v>520</v>
      </c>
      <c r="V10" s="5">
        <v>337</v>
      </c>
      <c r="W10" s="5">
        <v>448</v>
      </c>
      <c r="X10" s="5">
        <v>430.89699999999999</v>
      </c>
      <c r="Y10" s="5">
        <v>467.06</v>
      </c>
      <c r="Z10" s="5">
        <v>436.875</v>
      </c>
      <c r="AA10" s="5">
        <v>443.38200000000001</v>
      </c>
      <c r="AB10" s="5">
        <v>443.38200000000001</v>
      </c>
      <c r="AC10" s="5">
        <v>443.38200000000001</v>
      </c>
      <c r="AD10" s="5">
        <v>490</v>
      </c>
      <c r="AE10" s="5">
        <v>228.36500000000001</v>
      </c>
      <c r="AF10" s="5">
        <v>298.08800000000002</v>
      </c>
      <c r="AG10" s="5">
        <v>289.685</v>
      </c>
      <c r="AH10" s="5">
        <v>193.197</v>
      </c>
      <c r="AI10" s="5">
        <v>149.27699999999999</v>
      </c>
      <c r="AJ10" s="5">
        <v>107.30800000000001</v>
      </c>
      <c r="AK10" s="15">
        <v>3</v>
      </c>
      <c r="AM10" s="9">
        <f>+AP10/$AP$3</f>
        <v>7.7164440140469748E-2</v>
      </c>
      <c r="AN10" s="10">
        <f>+AN8+AM10</f>
        <v>0.57612988054434378</v>
      </c>
      <c r="AP10" s="5">
        <f>SUM(G10:AJ10)</f>
        <v>8717.625</v>
      </c>
    </row>
    <row r="11" spans="1:42" x14ac:dyDescent="0.2">
      <c r="A11" s="3" t="s">
        <v>104</v>
      </c>
      <c r="B11" s="3" t="s">
        <v>52</v>
      </c>
      <c r="C11" s="3" t="s">
        <v>7</v>
      </c>
      <c r="D11" s="3" t="s">
        <v>87</v>
      </c>
      <c r="E11" s="38" t="s">
        <v>27</v>
      </c>
      <c r="F11" s="3" t="s">
        <v>9</v>
      </c>
      <c r="G11" s="8" t="s">
        <v>13</v>
      </c>
      <c r="H11" s="8" t="s">
        <v>13</v>
      </c>
      <c r="I11" s="8" t="s">
        <v>13</v>
      </c>
      <c r="J11" s="8" t="s">
        <v>13</v>
      </c>
      <c r="K11" s="8" t="s">
        <v>13</v>
      </c>
      <c r="L11" s="8" t="s">
        <v>13</v>
      </c>
      <c r="M11" s="8" t="s">
        <v>13</v>
      </c>
      <c r="N11" s="8" t="s">
        <v>13</v>
      </c>
      <c r="O11" s="8" t="s">
        <v>13</v>
      </c>
      <c r="P11" s="8" t="s">
        <v>13</v>
      </c>
      <c r="Q11" s="8" t="s">
        <v>13</v>
      </c>
      <c r="R11" s="8" t="s">
        <v>13</v>
      </c>
      <c r="S11" s="8" t="s">
        <v>13</v>
      </c>
      <c r="T11" s="8" t="s">
        <v>13</v>
      </c>
      <c r="U11" s="8" t="s">
        <v>13</v>
      </c>
      <c r="V11" s="8" t="s">
        <v>13</v>
      </c>
      <c r="W11" s="8" t="s">
        <v>13</v>
      </c>
      <c r="X11" s="8" t="s">
        <v>13</v>
      </c>
      <c r="Y11" s="8" t="s">
        <v>13</v>
      </c>
      <c r="Z11" s="8" t="s">
        <v>13</v>
      </c>
      <c r="AA11" s="8" t="s">
        <v>13</v>
      </c>
      <c r="AB11" s="8" t="s">
        <v>13</v>
      </c>
      <c r="AC11" s="8">
        <v>-1</v>
      </c>
      <c r="AD11" s="8" t="s">
        <v>13</v>
      </c>
      <c r="AE11" s="8">
        <v>-1</v>
      </c>
      <c r="AF11" s="8">
        <v>-1</v>
      </c>
      <c r="AG11" s="8" t="s">
        <v>13</v>
      </c>
      <c r="AH11" s="8">
        <v>-1</v>
      </c>
      <c r="AI11" s="8" t="s">
        <v>13</v>
      </c>
      <c r="AJ11" s="8">
        <v>-1</v>
      </c>
      <c r="AK11" s="15">
        <v>3</v>
      </c>
    </row>
    <row r="12" spans="1:42" x14ac:dyDescent="0.2">
      <c r="A12" s="3" t="s">
        <v>104</v>
      </c>
      <c r="B12" s="3" t="s">
        <v>52</v>
      </c>
      <c r="C12" s="3" t="s">
        <v>7</v>
      </c>
      <c r="D12" s="3" t="s">
        <v>10</v>
      </c>
      <c r="E12" s="38" t="s">
        <v>21</v>
      </c>
      <c r="F12" s="3" t="s">
        <v>8</v>
      </c>
      <c r="G12" s="5">
        <v>505</v>
      </c>
      <c r="H12" s="5">
        <v>538</v>
      </c>
      <c r="I12" s="5">
        <v>538</v>
      </c>
      <c r="J12" s="5">
        <v>479</v>
      </c>
      <c r="K12" s="5">
        <v>479</v>
      </c>
      <c r="L12" s="5">
        <v>340</v>
      </c>
      <c r="M12" s="5">
        <v>448</v>
      </c>
      <c r="N12" s="5"/>
      <c r="O12" s="5"/>
      <c r="P12" s="5"/>
      <c r="Q12" s="5"/>
      <c r="R12" s="5"/>
      <c r="S12" s="5"/>
      <c r="T12" s="5"/>
      <c r="U12" s="5"/>
      <c r="V12" s="5"/>
      <c r="W12" s="5"/>
      <c r="X12" s="5"/>
      <c r="Y12" s="5"/>
      <c r="Z12" s="5"/>
      <c r="AA12" s="5"/>
      <c r="AB12" s="5"/>
      <c r="AC12" s="5"/>
      <c r="AD12" s="5"/>
      <c r="AE12" s="5"/>
      <c r="AF12" s="5"/>
      <c r="AG12" s="5"/>
      <c r="AH12" s="5"/>
      <c r="AI12" s="5"/>
      <c r="AJ12" s="5"/>
      <c r="AK12" s="15">
        <v>4</v>
      </c>
      <c r="AM12" s="9">
        <f>+AP12/$AP$3</f>
        <v>2.9449086459596836E-2</v>
      </c>
      <c r="AN12" s="10">
        <f>+AN10+AM12</f>
        <v>0.60557896700394065</v>
      </c>
      <c r="AP12" s="5">
        <f>SUM(G12:AJ12)</f>
        <v>3327</v>
      </c>
    </row>
    <row r="13" spans="1:42" x14ac:dyDescent="0.2">
      <c r="A13" s="3" t="s">
        <v>104</v>
      </c>
      <c r="B13" s="3" t="s">
        <v>52</v>
      </c>
      <c r="C13" s="3" t="s">
        <v>7</v>
      </c>
      <c r="D13" s="3" t="s">
        <v>10</v>
      </c>
      <c r="E13" s="38" t="s">
        <v>21</v>
      </c>
      <c r="F13" s="3" t="s">
        <v>9</v>
      </c>
      <c r="G13" s="8">
        <v>-1</v>
      </c>
      <c r="H13" s="8">
        <v>-1</v>
      </c>
      <c r="I13" s="8">
        <v>-1</v>
      </c>
      <c r="J13" s="8">
        <v>-1</v>
      </c>
      <c r="K13" s="8">
        <v>-1</v>
      </c>
      <c r="L13" s="8">
        <v>-1</v>
      </c>
      <c r="M13" s="8">
        <v>-1</v>
      </c>
      <c r="N13" s="8"/>
      <c r="O13" s="8"/>
      <c r="P13" s="8"/>
      <c r="Q13" s="8"/>
      <c r="R13" s="8"/>
      <c r="S13" s="8"/>
      <c r="T13" s="8"/>
      <c r="U13" s="8"/>
      <c r="V13" s="8"/>
      <c r="W13" s="8"/>
      <c r="X13" s="8"/>
      <c r="Y13" s="8"/>
      <c r="Z13" s="8"/>
      <c r="AA13" s="8"/>
      <c r="AB13" s="8"/>
      <c r="AC13" s="8"/>
      <c r="AD13" s="8"/>
      <c r="AE13" s="8"/>
      <c r="AF13" s="8"/>
      <c r="AG13" s="8"/>
      <c r="AH13" s="8"/>
      <c r="AI13" s="8"/>
      <c r="AJ13" s="8"/>
      <c r="AK13" s="15">
        <v>4</v>
      </c>
    </row>
    <row r="14" spans="1:42" x14ac:dyDescent="0.2">
      <c r="A14" s="3" t="s">
        <v>104</v>
      </c>
      <c r="B14" s="3" t="s">
        <v>52</v>
      </c>
      <c r="C14" s="3" t="s">
        <v>93</v>
      </c>
      <c r="D14" s="3" t="s">
        <v>126</v>
      </c>
      <c r="E14" s="38" t="s">
        <v>25</v>
      </c>
      <c r="F14" s="3" t="s">
        <v>8</v>
      </c>
      <c r="G14" s="5"/>
      <c r="H14" s="5"/>
      <c r="I14" s="5"/>
      <c r="J14" s="5"/>
      <c r="K14" s="5"/>
      <c r="L14" s="5"/>
      <c r="M14" s="5"/>
      <c r="N14" s="5"/>
      <c r="O14" s="5"/>
      <c r="P14" s="5"/>
      <c r="Q14" s="5"/>
      <c r="R14" s="5"/>
      <c r="S14" s="5"/>
      <c r="T14" s="5"/>
      <c r="U14" s="5"/>
      <c r="V14" s="5"/>
      <c r="W14" s="5"/>
      <c r="X14" s="5"/>
      <c r="Y14" s="5"/>
      <c r="Z14" s="5">
        <v>1236.405</v>
      </c>
      <c r="AA14" s="5">
        <v>1119.9159999999999</v>
      </c>
      <c r="AB14" s="5">
        <v>895.94899999999996</v>
      </c>
      <c r="AC14" s="5"/>
      <c r="AD14" s="5"/>
      <c r="AE14" s="5"/>
      <c r="AF14" s="5"/>
      <c r="AG14" s="5"/>
      <c r="AH14" s="5"/>
      <c r="AI14" s="5"/>
      <c r="AJ14" s="5"/>
      <c r="AK14" s="15">
        <v>5</v>
      </c>
      <c r="AM14" s="9">
        <f>+AP14/$AP$3</f>
        <v>2.8787610586099487E-2</v>
      </c>
      <c r="AN14" s="10">
        <f>+AN12+AM14</f>
        <v>0.63436657759004011</v>
      </c>
      <c r="AP14" s="5">
        <f>SUM(G14:AJ14)</f>
        <v>3252.27</v>
      </c>
    </row>
    <row r="15" spans="1:42" x14ac:dyDescent="0.2">
      <c r="A15" s="3" t="s">
        <v>104</v>
      </c>
      <c r="B15" s="3" t="s">
        <v>52</v>
      </c>
      <c r="C15" s="3" t="s">
        <v>93</v>
      </c>
      <c r="D15" s="3" t="s">
        <v>126</v>
      </c>
      <c r="E15" s="38" t="s">
        <v>25</v>
      </c>
      <c r="F15" s="3" t="s">
        <v>9</v>
      </c>
      <c r="G15" s="8"/>
      <c r="H15" s="8"/>
      <c r="I15" s="8"/>
      <c r="J15" s="8"/>
      <c r="K15" s="8"/>
      <c r="L15" s="8"/>
      <c r="M15" s="8"/>
      <c r="N15" s="8"/>
      <c r="O15" s="8"/>
      <c r="P15" s="8"/>
      <c r="Q15" s="8"/>
      <c r="R15" s="8"/>
      <c r="S15" s="8"/>
      <c r="T15" s="8"/>
      <c r="U15" s="8"/>
      <c r="V15" s="8"/>
      <c r="W15" s="8"/>
      <c r="X15" s="8"/>
      <c r="Y15" s="8"/>
      <c r="Z15" s="8">
        <v>-1</v>
      </c>
      <c r="AA15" s="8">
        <v>-1</v>
      </c>
      <c r="AB15" s="8">
        <v>-1</v>
      </c>
      <c r="AC15" s="8"/>
      <c r="AD15" s="8"/>
      <c r="AE15" s="8"/>
      <c r="AF15" s="8"/>
      <c r="AG15" s="8"/>
      <c r="AH15" s="8"/>
      <c r="AI15" s="8"/>
      <c r="AJ15" s="8"/>
      <c r="AK15" s="15">
        <v>5</v>
      </c>
    </row>
    <row r="16" spans="1:42" x14ac:dyDescent="0.2">
      <c r="A16" s="3" t="s">
        <v>104</v>
      </c>
      <c r="B16" s="3" t="s">
        <v>52</v>
      </c>
      <c r="C16" s="3" t="s">
        <v>7</v>
      </c>
      <c r="D16" s="3" t="s">
        <v>97</v>
      </c>
      <c r="E16" s="38" t="s">
        <v>25</v>
      </c>
      <c r="F16" s="3" t="s">
        <v>8</v>
      </c>
      <c r="G16" s="5"/>
      <c r="H16" s="5"/>
      <c r="I16" s="5"/>
      <c r="J16" s="5"/>
      <c r="K16" s="5"/>
      <c r="L16" s="5"/>
      <c r="M16" s="5"/>
      <c r="N16" s="5"/>
      <c r="O16" s="5"/>
      <c r="P16" s="5"/>
      <c r="Q16" s="5"/>
      <c r="R16" s="5"/>
      <c r="S16" s="5"/>
      <c r="T16" s="5"/>
      <c r="U16" s="5">
        <v>0.11899999999999999</v>
      </c>
      <c r="V16" s="5"/>
      <c r="W16" s="5"/>
      <c r="X16" s="5">
        <v>15.993</v>
      </c>
      <c r="Y16" s="5">
        <v>240.45500000000001</v>
      </c>
      <c r="Z16" s="5">
        <v>27.603000000000002</v>
      </c>
      <c r="AA16" s="5">
        <v>29.259</v>
      </c>
      <c r="AB16" s="5">
        <v>36.401000000000003</v>
      </c>
      <c r="AC16" s="5">
        <v>99.921000000000006</v>
      </c>
      <c r="AD16" s="5">
        <v>346.33600000000001</v>
      </c>
      <c r="AE16" s="5">
        <v>108.142</v>
      </c>
      <c r="AF16" s="5">
        <v>125.96899999999999</v>
      </c>
      <c r="AG16" s="5">
        <v>52.328000000000003</v>
      </c>
      <c r="AH16" s="5">
        <v>136.01599999999999</v>
      </c>
      <c r="AI16" s="5">
        <v>1345.3520000000001</v>
      </c>
      <c r="AJ16" s="5">
        <v>249.423</v>
      </c>
      <c r="AK16" s="15">
        <v>6</v>
      </c>
      <c r="AM16" s="9">
        <f>+AP16/$AP$3</f>
        <v>2.4902198849189535E-2</v>
      </c>
      <c r="AN16" s="10">
        <f>+AN14+AM16</f>
        <v>0.65926877643922965</v>
      </c>
      <c r="AP16" s="5">
        <f>SUM(G16:AJ16)</f>
        <v>2813.317</v>
      </c>
    </row>
    <row r="17" spans="1:42" x14ac:dyDescent="0.2">
      <c r="A17" s="3" t="s">
        <v>104</v>
      </c>
      <c r="B17" s="3" t="s">
        <v>52</v>
      </c>
      <c r="C17" s="3" t="s">
        <v>7</v>
      </c>
      <c r="D17" s="3" t="s">
        <v>97</v>
      </c>
      <c r="E17" s="38" t="s">
        <v>25</v>
      </c>
      <c r="F17" s="3" t="s">
        <v>9</v>
      </c>
      <c r="G17" s="8"/>
      <c r="H17" s="8"/>
      <c r="I17" s="8"/>
      <c r="J17" s="8"/>
      <c r="K17" s="8"/>
      <c r="L17" s="8"/>
      <c r="M17" s="8"/>
      <c r="N17" s="8"/>
      <c r="O17" s="8"/>
      <c r="P17" s="8"/>
      <c r="Q17" s="8"/>
      <c r="R17" s="8"/>
      <c r="S17" s="8"/>
      <c r="T17" s="8"/>
      <c r="U17" s="8">
        <v>-1</v>
      </c>
      <c r="V17" s="8"/>
      <c r="W17" s="8"/>
      <c r="X17" s="8">
        <v>-1</v>
      </c>
      <c r="Y17" s="8">
        <v>-1</v>
      </c>
      <c r="Z17" s="8">
        <v>-1</v>
      </c>
      <c r="AA17" s="8">
        <v>-1</v>
      </c>
      <c r="AB17" s="8">
        <v>-1</v>
      </c>
      <c r="AC17" s="8">
        <v>-1</v>
      </c>
      <c r="AD17" s="8">
        <v>-1</v>
      </c>
      <c r="AE17" s="8">
        <v>-1</v>
      </c>
      <c r="AF17" s="8">
        <v>-1</v>
      </c>
      <c r="AG17" s="8">
        <v>-1</v>
      </c>
      <c r="AH17" s="8">
        <v>-1</v>
      </c>
      <c r="AI17" s="8">
        <v>-1</v>
      </c>
      <c r="AJ17" s="8">
        <v>-1</v>
      </c>
      <c r="AK17" s="15">
        <v>6</v>
      </c>
    </row>
    <row r="18" spans="1:42" x14ac:dyDescent="0.2">
      <c r="A18" s="3" t="s">
        <v>104</v>
      </c>
      <c r="B18" s="3" t="s">
        <v>52</v>
      </c>
      <c r="C18" s="3" t="s">
        <v>7</v>
      </c>
      <c r="D18" s="3" t="s">
        <v>87</v>
      </c>
      <c r="E18" s="38" t="s">
        <v>22</v>
      </c>
      <c r="F18" s="3" t="s">
        <v>8</v>
      </c>
      <c r="G18" s="5">
        <v>316</v>
      </c>
      <c r="H18" s="5">
        <v>299</v>
      </c>
      <c r="I18" s="5">
        <v>370</v>
      </c>
      <c r="J18" s="5">
        <v>473</v>
      </c>
      <c r="K18" s="5">
        <v>517</v>
      </c>
      <c r="L18" s="5">
        <v>330</v>
      </c>
      <c r="M18" s="5">
        <v>499</v>
      </c>
      <c r="N18" s="5"/>
      <c r="O18" s="5"/>
      <c r="P18" s="5"/>
      <c r="Q18" s="5"/>
      <c r="R18" s="5"/>
      <c r="S18" s="5"/>
      <c r="T18" s="5"/>
      <c r="U18" s="5"/>
      <c r="V18" s="5"/>
      <c r="W18" s="5"/>
      <c r="X18" s="5"/>
      <c r="Y18" s="5"/>
      <c r="Z18" s="5"/>
      <c r="AA18" s="5"/>
      <c r="AB18" s="5"/>
      <c r="AC18" s="5"/>
      <c r="AD18" s="5"/>
      <c r="AE18" s="5"/>
      <c r="AF18" s="5"/>
      <c r="AG18" s="5"/>
      <c r="AH18" s="5"/>
      <c r="AI18" s="5"/>
      <c r="AJ18" s="5"/>
      <c r="AK18" s="15">
        <v>7</v>
      </c>
      <c r="AM18" s="9">
        <f>+AP18/$AP$3</f>
        <v>2.4819729014941245E-2</v>
      </c>
      <c r="AN18" s="10">
        <f>+AN16+AM18</f>
        <v>0.68408850545417088</v>
      </c>
      <c r="AP18" s="5">
        <f>SUM(G18:AJ18)</f>
        <v>2804</v>
      </c>
    </row>
    <row r="19" spans="1:42" x14ac:dyDescent="0.2">
      <c r="A19" s="3" t="s">
        <v>104</v>
      </c>
      <c r="B19" s="3" t="s">
        <v>52</v>
      </c>
      <c r="C19" s="3" t="s">
        <v>7</v>
      </c>
      <c r="D19" s="3" t="s">
        <v>87</v>
      </c>
      <c r="E19" s="38" t="s">
        <v>22</v>
      </c>
      <c r="F19" s="3" t="s">
        <v>9</v>
      </c>
      <c r="G19" s="8">
        <v>-1</v>
      </c>
      <c r="H19" s="8">
        <v>-1</v>
      </c>
      <c r="I19" s="8">
        <v>-1</v>
      </c>
      <c r="J19" s="8">
        <v>-1</v>
      </c>
      <c r="K19" s="8">
        <v>-1</v>
      </c>
      <c r="L19" s="8">
        <v>-1</v>
      </c>
      <c r="M19" s="8">
        <v>-1</v>
      </c>
      <c r="N19" s="8"/>
      <c r="O19" s="8"/>
      <c r="P19" s="8"/>
      <c r="Q19" s="8"/>
      <c r="R19" s="8"/>
      <c r="S19" s="8"/>
      <c r="T19" s="8"/>
      <c r="U19" s="8"/>
      <c r="V19" s="8"/>
      <c r="W19" s="8"/>
      <c r="X19" s="8"/>
      <c r="Y19" s="8"/>
      <c r="Z19" s="8"/>
      <c r="AA19" s="8"/>
      <c r="AB19" s="8"/>
      <c r="AC19" s="8"/>
      <c r="AD19" s="8"/>
      <c r="AE19" s="8"/>
      <c r="AF19" s="8"/>
      <c r="AG19" s="8"/>
      <c r="AH19" s="8"/>
      <c r="AI19" s="8"/>
      <c r="AJ19" s="8"/>
      <c r="AK19" s="15">
        <v>7</v>
      </c>
    </row>
    <row r="20" spans="1:42" x14ac:dyDescent="0.2">
      <c r="A20" s="3" t="s">
        <v>104</v>
      </c>
      <c r="B20" s="3" t="s">
        <v>52</v>
      </c>
      <c r="C20" s="3" t="s">
        <v>7</v>
      </c>
      <c r="D20" s="3" t="s">
        <v>153</v>
      </c>
      <c r="E20" s="38" t="s">
        <v>11</v>
      </c>
      <c r="F20" s="3" t="s">
        <v>8</v>
      </c>
      <c r="G20" s="5"/>
      <c r="H20" s="5"/>
      <c r="I20" s="5"/>
      <c r="J20" s="5"/>
      <c r="K20" s="5"/>
      <c r="L20" s="5"/>
      <c r="M20" s="5"/>
      <c r="N20" s="5">
        <v>52</v>
      </c>
      <c r="O20" s="5">
        <v>52</v>
      </c>
      <c r="P20" s="5">
        <v>52</v>
      </c>
      <c r="Q20" s="5">
        <v>52</v>
      </c>
      <c r="R20" s="5">
        <v>94.1</v>
      </c>
      <c r="S20" s="5">
        <v>87.7</v>
      </c>
      <c r="T20" s="5">
        <v>76.400000000000006</v>
      </c>
      <c r="U20" s="5"/>
      <c r="V20" s="5">
        <v>131</v>
      </c>
      <c r="W20" s="5">
        <v>235</v>
      </c>
      <c r="X20" s="5">
        <v>241</v>
      </c>
      <c r="Y20" s="5">
        <v>247.2</v>
      </c>
      <c r="Z20" s="5">
        <v>253.5</v>
      </c>
      <c r="AA20" s="5">
        <v>259.89999999999998</v>
      </c>
      <c r="AB20" s="5">
        <v>266.46199999999999</v>
      </c>
      <c r="AC20" s="5">
        <v>100.2</v>
      </c>
      <c r="AD20" s="5">
        <v>70.2</v>
      </c>
      <c r="AE20" s="5">
        <v>172</v>
      </c>
      <c r="AF20" s="5">
        <v>1.28</v>
      </c>
      <c r="AG20" s="5">
        <v>157.33799999999999</v>
      </c>
      <c r="AH20" s="5">
        <v>8.0210000000000008</v>
      </c>
      <c r="AI20" s="5">
        <v>101.877</v>
      </c>
      <c r="AJ20" s="5">
        <v>60.302</v>
      </c>
      <c r="AK20" s="15">
        <v>8</v>
      </c>
      <c r="AM20" s="9">
        <f>+AP20/$AP$3</f>
        <v>2.4531876808248705E-2</v>
      </c>
      <c r="AN20" s="10">
        <f>+AN18+AM20</f>
        <v>0.70862038226241963</v>
      </c>
      <c r="AP20" s="5">
        <f>SUM(G20:AJ20)</f>
        <v>2771.4800000000005</v>
      </c>
    </row>
    <row r="21" spans="1:42" x14ac:dyDescent="0.2">
      <c r="A21" s="3" t="s">
        <v>104</v>
      </c>
      <c r="B21" s="3" t="s">
        <v>52</v>
      </c>
      <c r="C21" s="3" t="s">
        <v>7</v>
      </c>
      <c r="D21" s="3" t="s">
        <v>153</v>
      </c>
      <c r="E21" s="38" t="s">
        <v>11</v>
      </c>
      <c r="F21" s="3" t="s">
        <v>9</v>
      </c>
      <c r="G21" s="8"/>
      <c r="H21" s="8"/>
      <c r="I21" s="8"/>
      <c r="J21" s="8"/>
      <c r="K21" s="8"/>
      <c r="L21" s="8"/>
      <c r="M21" s="8"/>
      <c r="N21" s="8">
        <v>-1</v>
      </c>
      <c r="O21" s="8">
        <v>-1</v>
      </c>
      <c r="P21" s="8">
        <v>-1</v>
      </c>
      <c r="Q21" s="8">
        <v>-1</v>
      </c>
      <c r="R21" s="8">
        <v>-1</v>
      </c>
      <c r="S21" s="8">
        <v>-1</v>
      </c>
      <c r="T21" s="8">
        <v>-1</v>
      </c>
      <c r="U21" s="8"/>
      <c r="V21" s="8">
        <v>-1</v>
      </c>
      <c r="W21" s="8">
        <v>-1</v>
      </c>
      <c r="X21" s="8">
        <v>-1</v>
      </c>
      <c r="Y21" s="8">
        <v>-1</v>
      </c>
      <c r="Z21" s="8">
        <v>-1</v>
      </c>
      <c r="AA21" s="8">
        <v>-1</v>
      </c>
      <c r="AB21" s="8">
        <v>-1</v>
      </c>
      <c r="AC21" s="8">
        <v>-1</v>
      </c>
      <c r="AD21" s="8">
        <v>-1</v>
      </c>
      <c r="AE21" s="8">
        <v>-1</v>
      </c>
      <c r="AF21" s="8">
        <v>-1</v>
      </c>
      <c r="AG21" s="8">
        <v>-1</v>
      </c>
      <c r="AH21" s="8">
        <v>-1</v>
      </c>
      <c r="AI21" s="8">
        <v>-1</v>
      </c>
      <c r="AJ21" s="8">
        <v>-1</v>
      </c>
      <c r="AK21" s="15">
        <v>8</v>
      </c>
    </row>
    <row r="22" spans="1:42" x14ac:dyDescent="0.2">
      <c r="A22" s="3" t="s">
        <v>104</v>
      </c>
      <c r="B22" s="3" t="s">
        <v>52</v>
      </c>
      <c r="C22" s="3" t="s">
        <v>17</v>
      </c>
      <c r="D22" s="3" t="s">
        <v>138</v>
      </c>
      <c r="E22" s="38" t="s">
        <v>22</v>
      </c>
      <c r="F22" s="3" t="s">
        <v>8</v>
      </c>
      <c r="G22" s="5"/>
      <c r="H22" s="5"/>
      <c r="I22" s="5"/>
      <c r="J22" s="5"/>
      <c r="K22" s="5"/>
      <c r="L22" s="5"/>
      <c r="M22" s="5"/>
      <c r="N22" s="5"/>
      <c r="O22" s="5"/>
      <c r="P22" s="5">
        <v>217.2</v>
      </c>
      <c r="Q22" s="5">
        <v>169.38200000000001</v>
      </c>
      <c r="R22" s="5">
        <v>238</v>
      </c>
      <c r="S22" s="5">
        <v>168.65600000000001</v>
      </c>
      <c r="T22" s="5">
        <v>187.1</v>
      </c>
      <c r="U22" s="5"/>
      <c r="V22" s="5">
        <v>171.42699999999999</v>
      </c>
      <c r="W22" s="5">
        <v>195.208</v>
      </c>
      <c r="X22" s="5">
        <v>198.62700000000001</v>
      </c>
      <c r="Y22" s="5"/>
      <c r="Z22" s="5"/>
      <c r="AA22" s="5">
        <v>148.47800000000001</v>
      </c>
      <c r="AB22" s="5">
        <v>155.49700000000001</v>
      </c>
      <c r="AC22" s="5">
        <v>86.957999999999998</v>
      </c>
      <c r="AD22" s="5">
        <v>146.59200000000001</v>
      </c>
      <c r="AE22" s="5">
        <v>109.78</v>
      </c>
      <c r="AF22" s="5"/>
      <c r="AG22" s="5">
        <v>126.63500000000001</v>
      </c>
      <c r="AH22" s="5">
        <v>69.938999999999993</v>
      </c>
      <c r="AI22" s="5">
        <v>76.956000000000003</v>
      </c>
      <c r="AJ22" s="5">
        <v>70.807000000000002</v>
      </c>
      <c r="AK22" s="15">
        <v>9</v>
      </c>
      <c r="AM22" s="9">
        <f>+AP22/$AP$3</f>
        <v>2.2458508874938506E-2</v>
      </c>
      <c r="AN22" s="10">
        <f>+AN20+AM22</f>
        <v>0.73107889113735813</v>
      </c>
      <c r="AP22" s="5">
        <f>SUM(G22:AJ22)</f>
        <v>2537.2420000000006</v>
      </c>
    </row>
    <row r="23" spans="1:42" x14ac:dyDescent="0.2">
      <c r="A23" s="3" t="s">
        <v>104</v>
      </c>
      <c r="B23" s="3" t="s">
        <v>52</v>
      </c>
      <c r="C23" s="3" t="s">
        <v>17</v>
      </c>
      <c r="D23" s="3" t="s">
        <v>138</v>
      </c>
      <c r="E23" s="38" t="s">
        <v>22</v>
      </c>
      <c r="F23" s="3" t="s">
        <v>9</v>
      </c>
      <c r="G23" s="8"/>
      <c r="H23" s="8"/>
      <c r="I23" s="8"/>
      <c r="J23" s="8"/>
      <c r="K23" s="8"/>
      <c r="L23" s="8"/>
      <c r="M23" s="8"/>
      <c r="N23" s="8"/>
      <c r="O23" s="8"/>
      <c r="P23" s="8">
        <v>-1</v>
      </c>
      <c r="Q23" s="8">
        <v>-1</v>
      </c>
      <c r="R23" s="8">
        <v>-1</v>
      </c>
      <c r="S23" s="8">
        <v>-1</v>
      </c>
      <c r="T23" s="8">
        <v>-1</v>
      </c>
      <c r="U23" s="8"/>
      <c r="V23" s="8">
        <v>-1</v>
      </c>
      <c r="W23" s="8">
        <v>-1</v>
      </c>
      <c r="X23" s="8">
        <v>-1</v>
      </c>
      <c r="Y23" s="8"/>
      <c r="Z23" s="8"/>
      <c r="AA23" s="8">
        <v>-1</v>
      </c>
      <c r="AB23" s="8">
        <v>-1</v>
      </c>
      <c r="AC23" s="8">
        <v>-1</v>
      </c>
      <c r="AD23" s="8">
        <v>-1</v>
      </c>
      <c r="AE23" s="8">
        <v>-1</v>
      </c>
      <c r="AF23" s="8"/>
      <c r="AG23" s="8">
        <v>-1</v>
      </c>
      <c r="AH23" s="8">
        <v>-1</v>
      </c>
      <c r="AI23" s="8">
        <v>-1</v>
      </c>
      <c r="AJ23" s="8">
        <v>-1</v>
      </c>
      <c r="AK23" s="15">
        <v>9</v>
      </c>
    </row>
    <row r="24" spans="1:42" x14ac:dyDescent="0.2">
      <c r="A24" s="3" t="s">
        <v>104</v>
      </c>
      <c r="B24" s="3" t="s">
        <v>52</v>
      </c>
      <c r="C24" s="3" t="s">
        <v>7</v>
      </c>
      <c r="D24" s="3" t="s">
        <v>23</v>
      </c>
      <c r="E24" s="38" t="s">
        <v>25</v>
      </c>
      <c r="F24" s="3" t="s">
        <v>8</v>
      </c>
      <c r="G24" s="5">
        <v>33</v>
      </c>
      <c r="H24" s="5">
        <v>3.2</v>
      </c>
      <c r="I24" s="5"/>
      <c r="J24" s="5">
        <v>2.2999999999999998</v>
      </c>
      <c r="K24" s="5">
        <v>22</v>
      </c>
      <c r="L24" s="5">
        <v>40.200000000000003</v>
      </c>
      <c r="M24" s="5"/>
      <c r="N24" s="5"/>
      <c r="O24" s="5"/>
      <c r="P24" s="5">
        <v>0.159</v>
      </c>
      <c r="Q24" s="5">
        <v>355.20400000000001</v>
      </c>
      <c r="R24" s="5">
        <v>174.77500000000001</v>
      </c>
      <c r="S24" s="5">
        <v>447.315</v>
      </c>
      <c r="T24" s="5">
        <v>49.652999999999999</v>
      </c>
      <c r="U24" s="5">
        <v>6.0439999999999996</v>
      </c>
      <c r="V24" s="5">
        <v>26.091999999999999</v>
      </c>
      <c r="W24" s="5">
        <v>19.486999999999998</v>
      </c>
      <c r="X24" s="5">
        <v>19.331</v>
      </c>
      <c r="Y24" s="5">
        <v>48.005000000000003</v>
      </c>
      <c r="Z24" s="5">
        <v>50.616999999999997</v>
      </c>
      <c r="AA24" s="5">
        <v>224.56100000000001</v>
      </c>
      <c r="AB24" s="5">
        <v>109.589</v>
      </c>
      <c r="AC24" s="5">
        <v>259.95100000000002</v>
      </c>
      <c r="AD24" s="5">
        <v>202.81399999999999</v>
      </c>
      <c r="AE24" s="5">
        <v>127.465</v>
      </c>
      <c r="AF24" s="5">
        <v>147.94900000000001</v>
      </c>
      <c r="AG24" s="5">
        <v>23.49</v>
      </c>
      <c r="AH24" s="5">
        <v>56.843000000000004</v>
      </c>
      <c r="AI24" s="5">
        <v>21.204000000000001</v>
      </c>
      <c r="AJ24" s="5">
        <v>3</v>
      </c>
      <c r="AK24" s="15">
        <v>10</v>
      </c>
      <c r="AM24" s="9">
        <f>+AP24/$AP$3</f>
        <v>2.1900914720313962E-2</v>
      </c>
      <c r="AN24" s="10">
        <f>+AN22+AM24</f>
        <v>0.7529798058576721</v>
      </c>
      <c r="AP24" s="5">
        <f>SUM(G24:AJ24)</f>
        <v>2474.248</v>
      </c>
    </row>
    <row r="25" spans="1:42" x14ac:dyDescent="0.2">
      <c r="A25" s="3" t="s">
        <v>104</v>
      </c>
      <c r="B25" s="3" t="s">
        <v>52</v>
      </c>
      <c r="C25" s="3" t="s">
        <v>7</v>
      </c>
      <c r="D25" s="3" t="s">
        <v>23</v>
      </c>
      <c r="E25" s="38" t="s">
        <v>25</v>
      </c>
      <c r="F25" s="3" t="s">
        <v>9</v>
      </c>
      <c r="G25" s="8" t="s">
        <v>13</v>
      </c>
      <c r="H25" s="8" t="s">
        <v>13</v>
      </c>
      <c r="I25" s="8" t="s">
        <v>13</v>
      </c>
      <c r="J25" s="8" t="s">
        <v>13</v>
      </c>
      <c r="K25" s="8">
        <v>-1</v>
      </c>
      <c r="L25" s="8" t="s">
        <v>13</v>
      </c>
      <c r="M25" s="8"/>
      <c r="N25" s="8"/>
      <c r="O25" s="8"/>
      <c r="P25" s="8">
        <v>-1</v>
      </c>
      <c r="Q25" s="8" t="s">
        <v>13</v>
      </c>
      <c r="R25" s="8" t="s">
        <v>13</v>
      </c>
      <c r="S25" s="8" t="s">
        <v>13</v>
      </c>
      <c r="T25" s="8" t="s">
        <v>13</v>
      </c>
      <c r="U25" s="8" t="s">
        <v>13</v>
      </c>
      <c r="V25" s="8" t="s">
        <v>13</v>
      </c>
      <c r="W25" s="8" t="s">
        <v>13</v>
      </c>
      <c r="X25" s="8" t="s">
        <v>13</v>
      </c>
      <c r="Y25" s="8" t="s">
        <v>13</v>
      </c>
      <c r="Z25" s="8" t="s">
        <v>13</v>
      </c>
      <c r="AA25" s="8" t="s">
        <v>13</v>
      </c>
      <c r="AB25" s="8" t="s">
        <v>13</v>
      </c>
      <c r="AC25" s="8" t="s">
        <v>13</v>
      </c>
      <c r="AD25" s="8" t="s">
        <v>13</v>
      </c>
      <c r="AE25" s="8" t="s">
        <v>13</v>
      </c>
      <c r="AF25" s="8" t="s">
        <v>13</v>
      </c>
      <c r="AG25" s="8" t="s">
        <v>13</v>
      </c>
      <c r="AH25" s="8" t="s">
        <v>13</v>
      </c>
      <c r="AI25" s="8" t="s">
        <v>13</v>
      </c>
      <c r="AJ25" s="8" t="s">
        <v>13</v>
      </c>
      <c r="AK25" s="15">
        <v>10</v>
      </c>
    </row>
    <row r="26" spans="1:42" x14ac:dyDescent="0.2">
      <c r="A26" s="3" t="s">
        <v>104</v>
      </c>
      <c r="B26" s="3" t="s">
        <v>52</v>
      </c>
      <c r="C26" s="3" t="s">
        <v>7</v>
      </c>
      <c r="D26" s="3" t="s">
        <v>24</v>
      </c>
      <c r="E26" s="38" t="s">
        <v>21</v>
      </c>
      <c r="F26" s="3" t="s">
        <v>8</v>
      </c>
      <c r="G26" s="5">
        <v>270</v>
      </c>
      <c r="H26" s="5">
        <v>250</v>
      </c>
      <c r="I26" s="5">
        <v>230</v>
      </c>
      <c r="J26" s="5">
        <v>230</v>
      </c>
      <c r="K26" s="5">
        <v>230</v>
      </c>
      <c r="L26" s="5">
        <v>230</v>
      </c>
      <c r="M26" s="5">
        <v>230</v>
      </c>
      <c r="N26" s="5">
        <v>230</v>
      </c>
      <c r="O26" s="5">
        <v>230</v>
      </c>
      <c r="P26" s="5">
        <v>230</v>
      </c>
      <c r="Q26" s="5"/>
      <c r="R26" s="5"/>
      <c r="S26" s="5"/>
      <c r="T26" s="5"/>
      <c r="U26" s="5"/>
      <c r="V26" s="5"/>
      <c r="W26" s="5"/>
      <c r="X26" s="5"/>
      <c r="Y26" s="5"/>
      <c r="Z26" s="5"/>
      <c r="AA26" s="5"/>
      <c r="AB26" s="5"/>
      <c r="AC26" s="5"/>
      <c r="AD26" s="5"/>
      <c r="AE26" s="5"/>
      <c r="AF26" s="5"/>
      <c r="AG26" s="5"/>
      <c r="AH26" s="5"/>
      <c r="AI26" s="5"/>
      <c r="AJ26" s="5"/>
      <c r="AK26" s="15">
        <v>11</v>
      </c>
      <c r="AM26" s="9">
        <f>+AP26/$AP$3</f>
        <v>2.0889643536113174E-2</v>
      </c>
      <c r="AN26" s="10">
        <f>+AN24+AM26</f>
        <v>0.77386944939378532</v>
      </c>
      <c r="AP26" s="5">
        <f>SUM(G26:AJ26)</f>
        <v>2360</v>
      </c>
    </row>
    <row r="27" spans="1:42" x14ac:dyDescent="0.2">
      <c r="A27" s="3" t="s">
        <v>104</v>
      </c>
      <c r="B27" s="3" t="s">
        <v>52</v>
      </c>
      <c r="C27" s="3" t="s">
        <v>7</v>
      </c>
      <c r="D27" s="3" t="s">
        <v>24</v>
      </c>
      <c r="E27" s="38" t="s">
        <v>21</v>
      </c>
      <c r="F27" s="3" t="s">
        <v>9</v>
      </c>
      <c r="G27" s="8">
        <v>-1</v>
      </c>
      <c r="H27" s="8">
        <v>-1</v>
      </c>
      <c r="I27" s="8">
        <v>-1</v>
      </c>
      <c r="J27" s="8">
        <v>-1</v>
      </c>
      <c r="K27" s="8">
        <v>-1</v>
      </c>
      <c r="L27" s="8">
        <v>-1</v>
      </c>
      <c r="M27" s="8">
        <v>-1</v>
      </c>
      <c r="N27" s="8">
        <v>-1</v>
      </c>
      <c r="O27" s="8">
        <v>-1</v>
      </c>
      <c r="P27" s="8">
        <v>-1</v>
      </c>
      <c r="Q27" s="8"/>
      <c r="R27" s="8"/>
      <c r="S27" s="8"/>
      <c r="T27" s="8"/>
      <c r="U27" s="8"/>
      <c r="V27" s="8"/>
      <c r="W27" s="8"/>
      <c r="X27" s="8"/>
      <c r="Y27" s="8"/>
      <c r="Z27" s="8"/>
      <c r="AA27" s="8"/>
      <c r="AB27" s="8"/>
      <c r="AC27" s="8"/>
      <c r="AD27" s="8"/>
      <c r="AE27" s="8"/>
      <c r="AF27" s="8"/>
      <c r="AG27" s="8"/>
      <c r="AH27" s="8"/>
      <c r="AI27" s="8"/>
      <c r="AJ27" s="8"/>
      <c r="AK27" s="15">
        <v>11</v>
      </c>
    </row>
    <row r="28" spans="1:42" x14ac:dyDescent="0.2">
      <c r="A28" s="3" t="s">
        <v>104</v>
      </c>
      <c r="B28" s="3" t="s">
        <v>52</v>
      </c>
      <c r="C28" s="3" t="s">
        <v>7</v>
      </c>
      <c r="D28" s="3" t="s">
        <v>136</v>
      </c>
      <c r="E28" s="38" t="s">
        <v>25</v>
      </c>
      <c r="F28" s="3" t="s">
        <v>8</v>
      </c>
      <c r="G28" s="5">
        <v>604</v>
      </c>
      <c r="H28" s="5">
        <v>56</v>
      </c>
      <c r="I28" s="5">
        <v>120</v>
      </c>
      <c r="J28" s="5">
        <v>53.04</v>
      </c>
      <c r="K28" s="5">
        <v>117</v>
      </c>
      <c r="L28" s="5">
        <v>104.07</v>
      </c>
      <c r="M28" s="5">
        <v>89.63</v>
      </c>
      <c r="N28" s="5">
        <v>78.83</v>
      </c>
      <c r="O28" s="5">
        <v>58.94</v>
      </c>
      <c r="P28" s="5">
        <v>60.08</v>
      </c>
      <c r="Q28" s="5">
        <v>63.52</v>
      </c>
      <c r="R28" s="5">
        <v>78.84</v>
      </c>
      <c r="S28" s="5">
        <v>64.037999999999997</v>
      </c>
      <c r="T28" s="5">
        <v>67.620999999999995</v>
      </c>
      <c r="U28" s="5">
        <v>63.584000000000003</v>
      </c>
      <c r="V28" s="5">
        <v>62.56</v>
      </c>
      <c r="W28" s="5">
        <v>64.093999999999994</v>
      </c>
      <c r="X28" s="5">
        <v>18.623000000000001</v>
      </c>
      <c r="Y28" s="5">
        <v>40.253</v>
      </c>
      <c r="Z28" s="5">
        <v>61.648000000000003</v>
      </c>
      <c r="AA28" s="5">
        <v>49.637999999999998</v>
      </c>
      <c r="AB28" s="5">
        <v>59.790999999999997</v>
      </c>
      <c r="AC28" s="5">
        <v>27.283000000000001</v>
      </c>
      <c r="AD28" s="5">
        <v>34.581000000000003</v>
      </c>
      <c r="AE28" s="5">
        <v>35.74</v>
      </c>
      <c r="AF28" s="5">
        <v>27.751000000000001</v>
      </c>
      <c r="AG28" s="5">
        <v>14.911</v>
      </c>
      <c r="AH28" s="5">
        <v>14.143000000000001</v>
      </c>
      <c r="AI28" s="5">
        <v>7.4119999999999999</v>
      </c>
      <c r="AJ28" s="5">
        <v>6.2249999999999996</v>
      </c>
      <c r="AK28" s="15">
        <v>12</v>
      </c>
      <c r="AM28" s="9">
        <f>+AP28/$AP$3</f>
        <v>1.9507439554444433E-2</v>
      </c>
      <c r="AN28" s="10">
        <f>+AN26+AM28</f>
        <v>0.79337688894822977</v>
      </c>
      <c r="AP28" s="5">
        <f>SUM(G28:AJ28)</f>
        <v>2203.8459999999995</v>
      </c>
    </row>
    <row r="29" spans="1:42" x14ac:dyDescent="0.2">
      <c r="A29" s="3" t="s">
        <v>104</v>
      </c>
      <c r="B29" s="3" t="s">
        <v>52</v>
      </c>
      <c r="C29" s="3" t="s">
        <v>7</v>
      </c>
      <c r="D29" s="3" t="s">
        <v>136</v>
      </c>
      <c r="E29" s="38" t="s">
        <v>25</v>
      </c>
      <c r="F29" s="3" t="s">
        <v>9</v>
      </c>
      <c r="G29" s="8">
        <v>-1</v>
      </c>
      <c r="H29" s="8">
        <v>-1</v>
      </c>
      <c r="I29" s="8">
        <v>-1</v>
      </c>
      <c r="J29" s="8">
        <v>-1</v>
      </c>
      <c r="K29" s="8">
        <v>-1</v>
      </c>
      <c r="L29" s="8">
        <v>-1</v>
      </c>
      <c r="M29" s="8">
        <v>-1</v>
      </c>
      <c r="N29" s="8">
        <v>-1</v>
      </c>
      <c r="O29" s="8">
        <v>-1</v>
      </c>
      <c r="P29" s="8">
        <v>-1</v>
      </c>
      <c r="Q29" s="8">
        <v>-1</v>
      </c>
      <c r="R29" s="8">
        <v>-1</v>
      </c>
      <c r="S29" s="8">
        <v>-1</v>
      </c>
      <c r="T29" s="8">
        <v>-1</v>
      </c>
      <c r="U29" s="8">
        <v>-1</v>
      </c>
      <c r="V29" s="8">
        <v>-1</v>
      </c>
      <c r="W29" s="8">
        <v>-1</v>
      </c>
      <c r="X29" s="8">
        <v>-1</v>
      </c>
      <c r="Y29" s="8">
        <v>-1</v>
      </c>
      <c r="Z29" s="8">
        <v>-1</v>
      </c>
      <c r="AA29" s="8">
        <v>-1</v>
      </c>
      <c r="AB29" s="8">
        <v>-1</v>
      </c>
      <c r="AC29" s="8">
        <v>-1</v>
      </c>
      <c r="AD29" s="8">
        <v>-1</v>
      </c>
      <c r="AE29" s="8">
        <v>-1</v>
      </c>
      <c r="AF29" s="8">
        <v>-1</v>
      </c>
      <c r="AG29" s="8">
        <v>-1</v>
      </c>
      <c r="AH29" s="8">
        <v>-1</v>
      </c>
      <c r="AI29" s="8">
        <v>-1</v>
      </c>
      <c r="AJ29" s="8">
        <v>-1</v>
      </c>
      <c r="AK29" s="15">
        <v>12</v>
      </c>
    </row>
    <row r="30" spans="1:42" x14ac:dyDescent="0.2">
      <c r="A30" s="3" t="s">
        <v>104</v>
      </c>
      <c r="B30" s="3" t="s">
        <v>52</v>
      </c>
      <c r="C30" s="3" t="s">
        <v>7</v>
      </c>
      <c r="D30" s="3" t="s">
        <v>67</v>
      </c>
      <c r="E30" s="38" t="s">
        <v>25</v>
      </c>
      <c r="F30" s="3" t="s">
        <v>8</v>
      </c>
      <c r="G30" s="5"/>
      <c r="H30" s="5"/>
      <c r="I30" s="5"/>
      <c r="J30" s="5"/>
      <c r="K30" s="5"/>
      <c r="L30" s="5"/>
      <c r="M30" s="5"/>
      <c r="N30" s="5"/>
      <c r="O30" s="5"/>
      <c r="P30" s="5"/>
      <c r="Q30" s="5"/>
      <c r="R30" s="5"/>
      <c r="S30" s="5"/>
      <c r="T30" s="5">
        <v>91.373999999999995</v>
      </c>
      <c r="U30" s="5">
        <v>240.21899999999999</v>
      </c>
      <c r="V30" s="5">
        <v>120.22199999999999</v>
      </c>
      <c r="W30" s="5">
        <v>85.798000000000002</v>
      </c>
      <c r="X30" s="5">
        <v>111.223</v>
      </c>
      <c r="Y30" s="5">
        <v>98.51</v>
      </c>
      <c r="Z30" s="5">
        <v>209.73400000000001</v>
      </c>
      <c r="AA30" s="5">
        <v>373.25599999999997</v>
      </c>
      <c r="AB30" s="5">
        <v>228.17400000000001</v>
      </c>
      <c r="AC30" s="5"/>
      <c r="AD30" s="5">
        <v>108.83499999999999</v>
      </c>
      <c r="AE30" s="5"/>
      <c r="AF30" s="5">
        <v>77.471000000000004</v>
      </c>
      <c r="AG30" s="5">
        <v>122.736</v>
      </c>
      <c r="AH30" s="5">
        <v>110.60599999999999</v>
      </c>
      <c r="AI30" s="5">
        <v>48.975000000000001</v>
      </c>
      <c r="AJ30" s="5">
        <v>36.131999999999998</v>
      </c>
      <c r="AK30" s="15">
        <v>13</v>
      </c>
      <c r="AM30" s="9">
        <f>+AP30/$AP$3</f>
        <v>1.8263080665482434E-2</v>
      </c>
      <c r="AN30" s="10">
        <f>+AN28+AM30</f>
        <v>0.81163996961371221</v>
      </c>
      <c r="AP30" s="5">
        <f>SUM(G30:AJ30)</f>
        <v>2063.2649999999999</v>
      </c>
    </row>
    <row r="31" spans="1:42" x14ac:dyDescent="0.2">
      <c r="A31" s="3" t="s">
        <v>104</v>
      </c>
      <c r="B31" s="3" t="s">
        <v>52</v>
      </c>
      <c r="C31" s="3" t="s">
        <v>7</v>
      </c>
      <c r="D31" s="3" t="s">
        <v>67</v>
      </c>
      <c r="E31" s="38" t="s">
        <v>25</v>
      </c>
      <c r="F31" s="3" t="s">
        <v>9</v>
      </c>
      <c r="G31" s="8"/>
      <c r="H31" s="8"/>
      <c r="I31" s="8"/>
      <c r="J31" s="8"/>
      <c r="K31" s="8"/>
      <c r="L31" s="8"/>
      <c r="M31" s="8"/>
      <c r="N31" s="8"/>
      <c r="O31" s="8"/>
      <c r="P31" s="8"/>
      <c r="Q31" s="8"/>
      <c r="R31" s="8"/>
      <c r="S31" s="8"/>
      <c r="T31" s="8" t="s">
        <v>13</v>
      </c>
      <c r="U31" s="8" t="s">
        <v>13</v>
      </c>
      <c r="V31" s="8" t="s">
        <v>13</v>
      </c>
      <c r="W31" s="8" t="s">
        <v>13</v>
      </c>
      <c r="X31" s="8">
        <v>-1</v>
      </c>
      <c r="Y31" s="8">
        <v>-1</v>
      </c>
      <c r="Z31" s="8">
        <v>-1</v>
      </c>
      <c r="AA31" s="8" t="s">
        <v>13</v>
      </c>
      <c r="AB31" s="8" t="s">
        <v>13</v>
      </c>
      <c r="AC31" s="8"/>
      <c r="AD31" s="8">
        <v>-1</v>
      </c>
      <c r="AE31" s="8"/>
      <c r="AF31" s="8">
        <v>-1</v>
      </c>
      <c r="AG31" s="8" t="s">
        <v>13</v>
      </c>
      <c r="AH31" s="8" t="s">
        <v>13</v>
      </c>
      <c r="AI31" s="8" t="s">
        <v>13</v>
      </c>
      <c r="AJ31" s="8" t="s">
        <v>13</v>
      </c>
      <c r="AK31" s="15">
        <v>13</v>
      </c>
    </row>
    <row r="32" spans="1:42" x14ac:dyDescent="0.2">
      <c r="A32" s="3" t="s">
        <v>104</v>
      </c>
      <c r="B32" s="3" t="s">
        <v>52</v>
      </c>
      <c r="C32" s="3" t="s">
        <v>7</v>
      </c>
      <c r="D32" s="3" t="s">
        <v>141</v>
      </c>
      <c r="E32" s="38" t="s">
        <v>15</v>
      </c>
      <c r="F32" s="3" t="s">
        <v>8</v>
      </c>
      <c r="G32" s="5">
        <v>58</v>
      </c>
      <c r="H32" s="5">
        <v>50</v>
      </c>
      <c r="I32" s="5">
        <v>93</v>
      </c>
      <c r="J32" s="5">
        <v>99</v>
      </c>
      <c r="K32" s="5">
        <v>105</v>
      </c>
      <c r="L32" s="5">
        <v>108</v>
      </c>
      <c r="M32" s="5">
        <v>104</v>
      </c>
      <c r="N32" s="5">
        <v>61</v>
      </c>
      <c r="O32" s="5">
        <v>56</v>
      </c>
      <c r="P32" s="5">
        <v>91</v>
      </c>
      <c r="Q32" s="5">
        <v>87</v>
      </c>
      <c r="R32" s="5">
        <v>88</v>
      </c>
      <c r="S32" s="5">
        <v>83</v>
      </c>
      <c r="T32" s="5">
        <v>86.114000000000004</v>
      </c>
      <c r="U32" s="5">
        <v>123.57599999999999</v>
      </c>
      <c r="V32" s="5">
        <v>117.119</v>
      </c>
      <c r="W32" s="5">
        <v>101.072</v>
      </c>
      <c r="X32" s="5">
        <v>80.966999999999999</v>
      </c>
      <c r="Y32" s="5"/>
      <c r="Z32" s="5"/>
      <c r="AA32" s="5"/>
      <c r="AB32" s="5"/>
      <c r="AC32" s="5"/>
      <c r="AD32" s="5"/>
      <c r="AE32" s="5"/>
      <c r="AF32" s="5"/>
      <c r="AG32" s="5"/>
      <c r="AH32" s="5"/>
      <c r="AI32" s="5"/>
      <c r="AJ32" s="5"/>
      <c r="AK32" s="15">
        <v>14</v>
      </c>
      <c r="AM32" s="9">
        <f>+AP32/$AP$3</f>
        <v>1.409031240833673E-2</v>
      </c>
      <c r="AN32" s="10">
        <f>+AN30+AM32</f>
        <v>0.8257302820220489</v>
      </c>
      <c r="AP32" s="5">
        <f>SUM(G32:AJ32)</f>
        <v>1591.848</v>
      </c>
    </row>
    <row r="33" spans="1:42" x14ac:dyDescent="0.2">
      <c r="A33" s="3" t="s">
        <v>104</v>
      </c>
      <c r="B33" s="3" t="s">
        <v>52</v>
      </c>
      <c r="C33" s="3" t="s">
        <v>7</v>
      </c>
      <c r="D33" s="3" t="s">
        <v>141</v>
      </c>
      <c r="E33" s="38" t="s">
        <v>15</v>
      </c>
      <c r="F33" s="3" t="s">
        <v>9</v>
      </c>
      <c r="G33" s="8">
        <v>-1</v>
      </c>
      <c r="H33" s="8">
        <v>-1</v>
      </c>
      <c r="I33" s="8">
        <v>-1</v>
      </c>
      <c r="J33" s="8">
        <v>-1</v>
      </c>
      <c r="K33" s="8">
        <v>-1</v>
      </c>
      <c r="L33" s="8" t="s">
        <v>13</v>
      </c>
      <c r="M33" s="8">
        <v>-1</v>
      </c>
      <c r="N33" s="8">
        <v>-1</v>
      </c>
      <c r="O33" s="8">
        <v>-1</v>
      </c>
      <c r="P33" s="8">
        <v>-1</v>
      </c>
      <c r="Q33" s="8">
        <v>-1</v>
      </c>
      <c r="R33" s="8">
        <v>-1</v>
      </c>
      <c r="S33" s="8">
        <v>-1</v>
      </c>
      <c r="T33" s="8">
        <v>-1</v>
      </c>
      <c r="U33" s="8">
        <v>-1</v>
      </c>
      <c r="V33" s="8">
        <v>-1</v>
      </c>
      <c r="W33" s="8">
        <v>-1</v>
      </c>
      <c r="X33" s="8">
        <v>-1</v>
      </c>
      <c r="Y33" s="8"/>
      <c r="Z33" s="8"/>
      <c r="AA33" s="8"/>
      <c r="AB33" s="8"/>
      <c r="AC33" s="8"/>
      <c r="AD33" s="8"/>
      <c r="AE33" s="8"/>
      <c r="AF33" s="8"/>
      <c r="AG33" s="8"/>
      <c r="AH33" s="8"/>
      <c r="AI33" s="8"/>
      <c r="AJ33" s="8"/>
      <c r="AK33" s="15">
        <v>14</v>
      </c>
    </row>
    <row r="34" spans="1:42" x14ac:dyDescent="0.2">
      <c r="A34" s="3" t="s">
        <v>104</v>
      </c>
      <c r="B34" s="3" t="s">
        <v>52</v>
      </c>
      <c r="C34" s="3" t="s">
        <v>7</v>
      </c>
      <c r="D34" s="3" t="s">
        <v>139</v>
      </c>
      <c r="E34" s="38" t="s">
        <v>16</v>
      </c>
      <c r="F34" s="3" t="s">
        <v>8</v>
      </c>
      <c r="G34" s="5">
        <v>22</v>
      </c>
      <c r="H34" s="5">
        <v>20</v>
      </c>
      <c r="I34" s="5">
        <v>15</v>
      </c>
      <c r="J34" s="5">
        <v>25</v>
      </c>
      <c r="K34" s="5">
        <v>25</v>
      </c>
      <c r="L34" s="5">
        <v>29</v>
      </c>
      <c r="M34" s="5">
        <v>28</v>
      </c>
      <c r="N34" s="5">
        <v>32.1</v>
      </c>
      <c r="O34" s="5">
        <v>38</v>
      </c>
      <c r="P34" s="5">
        <v>45.9</v>
      </c>
      <c r="Q34" s="5">
        <v>47.8</v>
      </c>
      <c r="R34" s="5">
        <v>46.890999999999998</v>
      </c>
      <c r="S34" s="5">
        <v>214.1</v>
      </c>
      <c r="T34" s="5">
        <v>55.459000000000003</v>
      </c>
      <c r="U34" s="5">
        <v>64.643000000000001</v>
      </c>
      <c r="V34" s="5">
        <v>37.923000000000002</v>
      </c>
      <c r="W34" s="5">
        <v>69.741</v>
      </c>
      <c r="X34" s="5">
        <v>48.390999999999998</v>
      </c>
      <c r="Y34" s="5">
        <v>85.524000000000001</v>
      </c>
      <c r="Z34" s="5">
        <v>31.995999999999999</v>
      </c>
      <c r="AA34" s="5">
        <v>46.893000000000001</v>
      </c>
      <c r="AB34" s="5">
        <v>32.975000000000001</v>
      </c>
      <c r="AC34" s="5">
        <v>28.646000000000001</v>
      </c>
      <c r="AD34" s="5">
        <v>35.279000000000003</v>
      </c>
      <c r="AE34" s="5">
        <v>33.539000000000001</v>
      </c>
      <c r="AF34" s="5">
        <v>60.22</v>
      </c>
      <c r="AG34" s="5">
        <v>43.868000000000002</v>
      </c>
      <c r="AH34" s="5">
        <v>39.46</v>
      </c>
      <c r="AI34" s="5"/>
      <c r="AJ34" s="5"/>
      <c r="AK34" s="15">
        <v>15</v>
      </c>
      <c r="AM34" s="9">
        <f>+AP34/$AP$3</f>
        <v>1.1536642001485605E-2</v>
      </c>
      <c r="AN34" s="10">
        <f>+AN32+AM34</f>
        <v>0.83726692402353453</v>
      </c>
      <c r="AP34" s="5">
        <f>SUM(G34:AJ34)</f>
        <v>1303.3479999999997</v>
      </c>
    </row>
    <row r="35" spans="1:42" x14ac:dyDescent="0.2">
      <c r="A35" s="3" t="s">
        <v>104</v>
      </c>
      <c r="B35" s="3" t="s">
        <v>52</v>
      </c>
      <c r="C35" s="3" t="s">
        <v>7</v>
      </c>
      <c r="D35" s="3" t="s">
        <v>139</v>
      </c>
      <c r="E35" s="38" t="s">
        <v>16</v>
      </c>
      <c r="F35" s="3" t="s">
        <v>9</v>
      </c>
      <c r="G35" s="8" t="s">
        <v>13</v>
      </c>
      <c r="H35" s="8" t="s">
        <v>13</v>
      </c>
      <c r="I35" s="8" t="s">
        <v>13</v>
      </c>
      <c r="J35" s="8" t="s">
        <v>13</v>
      </c>
      <c r="K35" s="8" t="s">
        <v>13</v>
      </c>
      <c r="L35" s="8" t="s">
        <v>13</v>
      </c>
      <c r="M35" s="8" t="s">
        <v>13</v>
      </c>
      <c r="N35" s="8" t="s">
        <v>13</v>
      </c>
      <c r="O35" s="8" t="s">
        <v>13</v>
      </c>
      <c r="P35" s="8" t="s">
        <v>13</v>
      </c>
      <c r="Q35" s="8" t="s">
        <v>13</v>
      </c>
      <c r="R35" s="8" t="s">
        <v>13</v>
      </c>
      <c r="S35" s="8" t="s">
        <v>13</v>
      </c>
      <c r="T35" s="8" t="s">
        <v>13</v>
      </c>
      <c r="U35" s="8" t="s">
        <v>13</v>
      </c>
      <c r="V35" s="8" t="s">
        <v>13</v>
      </c>
      <c r="W35" s="8" t="s">
        <v>13</v>
      </c>
      <c r="X35" s="8" t="s">
        <v>13</v>
      </c>
      <c r="Y35" s="8" t="s">
        <v>13</v>
      </c>
      <c r="Z35" s="8" t="s">
        <v>13</v>
      </c>
      <c r="AA35" s="8" t="s">
        <v>13</v>
      </c>
      <c r="AB35" s="8" t="s">
        <v>13</v>
      </c>
      <c r="AC35" s="8" t="s">
        <v>13</v>
      </c>
      <c r="AD35" s="8" t="s">
        <v>13</v>
      </c>
      <c r="AE35" s="8" t="s">
        <v>13</v>
      </c>
      <c r="AF35" s="8" t="s">
        <v>13</v>
      </c>
      <c r="AG35" s="8" t="s">
        <v>13</v>
      </c>
      <c r="AH35" s="8" t="s">
        <v>13</v>
      </c>
      <c r="AI35" s="8"/>
      <c r="AJ35" s="8"/>
      <c r="AK35" s="15">
        <v>15</v>
      </c>
    </row>
    <row r="36" spans="1:42" x14ac:dyDescent="0.2">
      <c r="A36" s="3" t="s">
        <v>104</v>
      </c>
      <c r="B36" s="3" t="s">
        <v>52</v>
      </c>
      <c r="C36" s="3" t="s">
        <v>7</v>
      </c>
      <c r="D36" s="3" t="s">
        <v>139</v>
      </c>
      <c r="E36" s="38" t="s">
        <v>11</v>
      </c>
      <c r="F36" s="3" t="s">
        <v>8</v>
      </c>
      <c r="G36" s="5"/>
      <c r="H36" s="5"/>
      <c r="I36" s="5"/>
      <c r="J36" s="5"/>
      <c r="K36" s="5"/>
      <c r="L36" s="5"/>
      <c r="M36" s="5"/>
      <c r="N36" s="5"/>
      <c r="O36" s="5"/>
      <c r="P36" s="5"/>
      <c r="Q36" s="5"/>
      <c r="R36" s="5"/>
      <c r="S36" s="5">
        <v>92.494</v>
      </c>
      <c r="T36" s="5">
        <v>62.92</v>
      </c>
      <c r="U36" s="5">
        <v>43.801000000000002</v>
      </c>
      <c r="V36" s="5">
        <v>223.55699999999999</v>
      </c>
      <c r="W36" s="5">
        <v>262.20600000000002</v>
      </c>
      <c r="X36" s="5">
        <v>136.16399999999999</v>
      </c>
      <c r="Y36" s="5">
        <v>239.797</v>
      </c>
      <c r="Z36" s="5">
        <v>56.192</v>
      </c>
      <c r="AA36" s="5"/>
      <c r="AB36" s="5"/>
      <c r="AC36" s="5"/>
      <c r="AD36" s="5"/>
      <c r="AE36" s="5"/>
      <c r="AF36" s="5"/>
      <c r="AG36" s="5"/>
      <c r="AH36" s="5"/>
      <c r="AI36" s="5"/>
      <c r="AJ36" s="5"/>
      <c r="AK36" s="15">
        <v>16</v>
      </c>
      <c r="AM36" s="9">
        <f>+AP36/$AP$3</f>
        <v>9.8883340564159504E-3</v>
      </c>
      <c r="AN36" s="10">
        <f>+AN34+AM36</f>
        <v>0.84715525807995051</v>
      </c>
      <c r="AP36" s="5">
        <f>SUM(G36:AJ36)</f>
        <v>1117.1309999999999</v>
      </c>
    </row>
    <row r="37" spans="1:42" x14ac:dyDescent="0.2">
      <c r="A37" s="3" t="s">
        <v>104</v>
      </c>
      <c r="B37" s="3" t="s">
        <v>52</v>
      </c>
      <c r="C37" s="3" t="s">
        <v>7</v>
      </c>
      <c r="D37" s="3" t="s">
        <v>139</v>
      </c>
      <c r="E37" s="38" t="s">
        <v>11</v>
      </c>
      <c r="F37" s="3" t="s">
        <v>9</v>
      </c>
      <c r="G37" s="8"/>
      <c r="H37" s="8"/>
      <c r="I37" s="8"/>
      <c r="J37" s="8"/>
      <c r="K37" s="8"/>
      <c r="L37" s="8"/>
      <c r="M37" s="8"/>
      <c r="N37" s="8"/>
      <c r="O37" s="8"/>
      <c r="P37" s="8"/>
      <c r="Q37" s="8"/>
      <c r="R37" s="8"/>
      <c r="S37" s="8">
        <v>-1</v>
      </c>
      <c r="T37" s="8">
        <v>-1</v>
      </c>
      <c r="U37" s="8">
        <v>-1</v>
      </c>
      <c r="V37" s="8">
        <v>-1</v>
      </c>
      <c r="W37" s="8">
        <v>-1</v>
      </c>
      <c r="X37" s="8">
        <v>-1</v>
      </c>
      <c r="Y37" s="8">
        <v>-1</v>
      </c>
      <c r="Z37" s="8">
        <v>-1</v>
      </c>
      <c r="AA37" s="8"/>
      <c r="AB37" s="8"/>
      <c r="AC37" s="8"/>
      <c r="AD37" s="8"/>
      <c r="AE37" s="8"/>
      <c r="AF37" s="8"/>
      <c r="AG37" s="8"/>
      <c r="AH37" s="8"/>
      <c r="AI37" s="8"/>
      <c r="AJ37" s="8"/>
      <c r="AK37" s="15">
        <v>16</v>
      </c>
    </row>
    <row r="38" spans="1:42" x14ac:dyDescent="0.2">
      <c r="A38" s="3" t="s">
        <v>104</v>
      </c>
      <c r="B38" s="3" t="s">
        <v>52</v>
      </c>
      <c r="C38" s="3" t="s">
        <v>7</v>
      </c>
      <c r="D38" s="3" t="s">
        <v>23</v>
      </c>
      <c r="E38" s="38" t="s">
        <v>21</v>
      </c>
      <c r="F38" s="3" t="s">
        <v>8</v>
      </c>
      <c r="G38" s="5"/>
      <c r="H38" s="5">
        <v>23</v>
      </c>
      <c r="I38" s="5">
        <v>1</v>
      </c>
      <c r="J38" s="5"/>
      <c r="K38" s="5"/>
      <c r="L38" s="5">
        <v>1</v>
      </c>
      <c r="M38" s="5"/>
      <c r="N38" s="5"/>
      <c r="O38" s="5"/>
      <c r="P38" s="5"/>
      <c r="Q38" s="5"/>
      <c r="R38" s="5">
        <v>344.53199999999998</v>
      </c>
      <c r="S38" s="5"/>
      <c r="T38" s="5">
        <v>60.539000000000001</v>
      </c>
      <c r="U38" s="5">
        <v>61.698999999999998</v>
      </c>
      <c r="V38" s="5">
        <v>49.204999999999998</v>
      </c>
      <c r="W38" s="5">
        <v>50.511000000000003</v>
      </c>
      <c r="X38" s="5"/>
      <c r="Y38" s="5">
        <v>129.863</v>
      </c>
      <c r="Z38" s="5">
        <v>72.896000000000001</v>
      </c>
      <c r="AA38" s="5"/>
      <c r="AB38" s="5"/>
      <c r="AC38" s="5"/>
      <c r="AD38" s="5">
        <v>108.38</v>
      </c>
      <c r="AE38" s="5">
        <v>113.79900000000001</v>
      </c>
      <c r="AF38" s="5"/>
      <c r="AG38" s="5"/>
      <c r="AH38" s="5"/>
      <c r="AI38" s="5"/>
      <c r="AJ38" s="5"/>
      <c r="AK38" s="15">
        <v>17</v>
      </c>
      <c r="AM38" s="9">
        <f>+AP38/$AP$3</f>
        <v>8.9969216277755483E-3</v>
      </c>
      <c r="AN38" s="10">
        <f>+AN36+AM38</f>
        <v>0.85615217970772606</v>
      </c>
      <c r="AP38" s="5">
        <f>SUM(G38:AJ38)</f>
        <v>1016.4239999999999</v>
      </c>
    </row>
    <row r="39" spans="1:42" x14ac:dyDescent="0.2">
      <c r="A39" s="3" t="s">
        <v>104</v>
      </c>
      <c r="B39" s="3" t="s">
        <v>52</v>
      </c>
      <c r="C39" s="3" t="s">
        <v>7</v>
      </c>
      <c r="D39" s="3" t="s">
        <v>23</v>
      </c>
      <c r="E39" s="38" t="s">
        <v>21</v>
      </c>
      <c r="F39" s="3" t="s">
        <v>9</v>
      </c>
      <c r="G39" s="8"/>
      <c r="H39" s="8">
        <v>-1</v>
      </c>
      <c r="I39" s="8">
        <v>-1</v>
      </c>
      <c r="J39" s="8"/>
      <c r="K39" s="8"/>
      <c r="L39" s="8">
        <v>-1</v>
      </c>
      <c r="M39" s="8"/>
      <c r="N39" s="8"/>
      <c r="O39" s="8"/>
      <c r="P39" s="8"/>
      <c r="Q39" s="8"/>
      <c r="R39" s="8">
        <v>-1</v>
      </c>
      <c r="S39" s="8"/>
      <c r="T39" s="8">
        <v>-1</v>
      </c>
      <c r="U39" s="8">
        <v>-1</v>
      </c>
      <c r="V39" s="8">
        <v>-1</v>
      </c>
      <c r="W39" s="8">
        <v>-1</v>
      </c>
      <c r="X39" s="8"/>
      <c r="Y39" s="8">
        <v>-1</v>
      </c>
      <c r="Z39" s="8">
        <v>-1</v>
      </c>
      <c r="AA39" s="8"/>
      <c r="AB39" s="8"/>
      <c r="AC39" s="8"/>
      <c r="AD39" s="8">
        <v>-1</v>
      </c>
      <c r="AE39" s="8">
        <v>-1</v>
      </c>
      <c r="AF39" s="8"/>
      <c r="AG39" s="8"/>
      <c r="AH39" s="8"/>
      <c r="AI39" s="8"/>
      <c r="AJ39" s="8"/>
      <c r="AK39" s="15">
        <v>17</v>
      </c>
    </row>
    <row r="40" spans="1:42" x14ac:dyDescent="0.2">
      <c r="A40" s="3" t="s">
        <v>104</v>
      </c>
      <c r="B40" s="3" t="s">
        <v>52</v>
      </c>
      <c r="C40" s="3" t="s">
        <v>17</v>
      </c>
      <c r="D40" s="3" t="s">
        <v>138</v>
      </c>
      <c r="E40" s="38" t="s">
        <v>21</v>
      </c>
      <c r="F40" s="3" t="s">
        <v>8</v>
      </c>
      <c r="G40" s="5">
        <v>141</v>
      </c>
      <c r="H40" s="5">
        <v>98</v>
      </c>
      <c r="I40" s="5">
        <v>80</v>
      </c>
      <c r="J40" s="5">
        <v>221</v>
      </c>
      <c r="K40" s="5">
        <v>223</v>
      </c>
      <c r="L40" s="5">
        <v>223</v>
      </c>
      <c r="M40" s="5"/>
      <c r="N40" s="5"/>
      <c r="O40" s="5"/>
      <c r="P40" s="5"/>
      <c r="Q40" s="5"/>
      <c r="R40" s="5"/>
      <c r="S40" s="5"/>
      <c r="T40" s="5"/>
      <c r="U40" s="5"/>
      <c r="V40" s="5"/>
      <c r="W40" s="5"/>
      <c r="X40" s="5"/>
      <c r="Y40" s="5"/>
      <c r="Z40" s="5"/>
      <c r="AA40" s="5"/>
      <c r="AB40" s="5"/>
      <c r="AC40" s="5"/>
      <c r="AD40" s="5"/>
      <c r="AE40" s="5"/>
      <c r="AF40" s="5"/>
      <c r="AG40" s="5"/>
      <c r="AH40" s="5"/>
      <c r="AI40" s="5"/>
      <c r="AJ40" s="5"/>
      <c r="AK40" s="15">
        <v>18</v>
      </c>
      <c r="AM40" s="9">
        <f>+AP40/$AP$3</f>
        <v>8.7276222570371147E-3</v>
      </c>
      <c r="AN40" s="10">
        <f>+AN38+AM40</f>
        <v>0.86487980196476322</v>
      </c>
      <c r="AP40" s="5">
        <f>SUM(G40:AJ40)</f>
        <v>986</v>
      </c>
    </row>
    <row r="41" spans="1:42" x14ac:dyDescent="0.2">
      <c r="A41" s="3" t="s">
        <v>104</v>
      </c>
      <c r="B41" s="3" t="s">
        <v>52</v>
      </c>
      <c r="C41" s="3" t="s">
        <v>17</v>
      </c>
      <c r="D41" s="3" t="s">
        <v>138</v>
      </c>
      <c r="E41" s="38" t="s">
        <v>21</v>
      </c>
      <c r="F41" s="3" t="s">
        <v>9</v>
      </c>
      <c r="G41" s="8">
        <v>-1</v>
      </c>
      <c r="H41" s="8">
        <v>-1</v>
      </c>
      <c r="I41" s="8">
        <v>-1</v>
      </c>
      <c r="J41" s="8">
        <v>-1</v>
      </c>
      <c r="K41" s="8">
        <v>-1</v>
      </c>
      <c r="L41" s="8">
        <v>-1</v>
      </c>
      <c r="M41" s="8"/>
      <c r="N41" s="8"/>
      <c r="O41" s="8"/>
      <c r="P41" s="8"/>
      <c r="Q41" s="8"/>
      <c r="R41" s="8"/>
      <c r="S41" s="8"/>
      <c r="T41" s="8"/>
      <c r="U41" s="8"/>
      <c r="V41" s="8"/>
      <c r="W41" s="8"/>
      <c r="X41" s="8"/>
      <c r="Y41" s="8"/>
      <c r="Z41" s="8"/>
      <c r="AA41" s="8"/>
      <c r="AB41" s="8"/>
      <c r="AC41" s="8"/>
      <c r="AD41" s="8"/>
      <c r="AE41" s="8"/>
      <c r="AF41" s="8"/>
      <c r="AG41" s="8"/>
      <c r="AH41" s="8"/>
      <c r="AI41" s="8"/>
      <c r="AJ41" s="8"/>
      <c r="AK41" s="15">
        <v>18</v>
      </c>
    </row>
    <row r="42" spans="1:42" x14ac:dyDescent="0.2">
      <c r="A42" s="3" t="s">
        <v>104</v>
      </c>
      <c r="B42" s="3" t="s">
        <v>52</v>
      </c>
      <c r="C42" s="3" t="s">
        <v>7</v>
      </c>
      <c r="D42" s="3" t="s">
        <v>23</v>
      </c>
      <c r="E42" s="38" t="s">
        <v>27</v>
      </c>
      <c r="F42" s="3" t="s">
        <v>8</v>
      </c>
      <c r="G42" s="5"/>
      <c r="H42" s="5"/>
      <c r="I42" s="5"/>
      <c r="J42" s="5">
        <v>14</v>
      </c>
      <c r="K42" s="5">
        <v>36</v>
      </c>
      <c r="L42" s="5"/>
      <c r="M42" s="5"/>
      <c r="N42" s="5"/>
      <c r="O42" s="5"/>
      <c r="P42" s="5"/>
      <c r="Q42" s="5">
        <v>49.4</v>
      </c>
      <c r="R42" s="5"/>
      <c r="S42" s="5"/>
      <c r="T42" s="5"/>
      <c r="U42" s="5"/>
      <c r="V42" s="5"/>
      <c r="W42" s="5"/>
      <c r="X42" s="5"/>
      <c r="Y42" s="5">
        <v>91.668000000000006</v>
      </c>
      <c r="Z42" s="5">
        <v>45.372999999999998</v>
      </c>
      <c r="AA42" s="5">
        <v>252.904</v>
      </c>
      <c r="AB42" s="5">
        <v>43.594999999999999</v>
      </c>
      <c r="AC42" s="5">
        <v>52.314</v>
      </c>
      <c r="AD42" s="5">
        <v>92.566999999999993</v>
      </c>
      <c r="AE42" s="5">
        <v>80.533000000000001</v>
      </c>
      <c r="AF42" s="5"/>
      <c r="AG42" s="5"/>
      <c r="AH42" s="5"/>
      <c r="AI42" s="5"/>
      <c r="AJ42" s="5">
        <v>25</v>
      </c>
      <c r="AK42" s="15">
        <v>19</v>
      </c>
      <c r="AM42" s="9">
        <f>+AP42/$AP$3</f>
        <v>6.933892297706949E-3</v>
      </c>
      <c r="AN42" s="10">
        <f>+AN40+AM42</f>
        <v>0.87181369426247013</v>
      </c>
      <c r="AP42" s="5">
        <f>SUM(G42:AJ42)</f>
        <v>783.35400000000004</v>
      </c>
    </row>
    <row r="43" spans="1:42" x14ac:dyDescent="0.2">
      <c r="A43" s="3" t="s">
        <v>104</v>
      </c>
      <c r="B43" s="3" t="s">
        <v>52</v>
      </c>
      <c r="C43" s="3" t="s">
        <v>7</v>
      </c>
      <c r="D43" s="3" t="s">
        <v>23</v>
      </c>
      <c r="E43" s="38" t="s">
        <v>27</v>
      </c>
      <c r="F43" s="3" t="s">
        <v>9</v>
      </c>
      <c r="G43" s="8"/>
      <c r="H43" s="8"/>
      <c r="I43" s="8"/>
      <c r="J43" s="8">
        <v>-1</v>
      </c>
      <c r="K43" s="8">
        <v>-1</v>
      </c>
      <c r="L43" s="8"/>
      <c r="M43" s="8"/>
      <c r="N43" s="8"/>
      <c r="O43" s="8"/>
      <c r="P43" s="8"/>
      <c r="Q43" s="8">
        <v>-1</v>
      </c>
      <c r="R43" s="8"/>
      <c r="S43" s="8"/>
      <c r="T43" s="8"/>
      <c r="U43" s="8"/>
      <c r="V43" s="8"/>
      <c r="W43" s="8"/>
      <c r="X43" s="8"/>
      <c r="Y43" s="8">
        <v>-1</v>
      </c>
      <c r="Z43" s="8">
        <v>-1</v>
      </c>
      <c r="AA43" s="8">
        <v>-1</v>
      </c>
      <c r="AB43" s="8" t="s">
        <v>13</v>
      </c>
      <c r="AC43" s="8">
        <v>-1</v>
      </c>
      <c r="AD43" s="8">
        <v>-1</v>
      </c>
      <c r="AE43" s="8" t="s">
        <v>13</v>
      </c>
      <c r="AF43" s="8" t="s">
        <v>13</v>
      </c>
      <c r="AG43" s="8" t="s">
        <v>13</v>
      </c>
      <c r="AH43" s="8" t="s">
        <v>13</v>
      </c>
      <c r="AI43" s="8"/>
      <c r="AJ43" s="8" t="s">
        <v>13</v>
      </c>
      <c r="AK43" s="15">
        <v>19</v>
      </c>
    </row>
    <row r="44" spans="1:42" x14ac:dyDescent="0.2">
      <c r="A44" s="3" t="s">
        <v>104</v>
      </c>
      <c r="B44" s="3" t="s">
        <v>52</v>
      </c>
      <c r="C44" s="3" t="s">
        <v>17</v>
      </c>
      <c r="D44" s="3" t="s">
        <v>138</v>
      </c>
      <c r="E44" s="38" t="s">
        <v>27</v>
      </c>
      <c r="F44" s="3" t="s">
        <v>8</v>
      </c>
      <c r="G44" s="5"/>
      <c r="H44" s="5"/>
      <c r="I44" s="5"/>
      <c r="J44" s="5"/>
      <c r="K44" s="5"/>
      <c r="L44" s="5"/>
      <c r="M44" s="5">
        <v>310</v>
      </c>
      <c r="N44" s="5">
        <v>242.9</v>
      </c>
      <c r="O44" s="5">
        <v>213.02</v>
      </c>
      <c r="P44" s="5"/>
      <c r="Q44" s="5"/>
      <c r="R44" s="5"/>
      <c r="S44" s="5"/>
      <c r="T44" s="5"/>
      <c r="U44" s="5"/>
      <c r="V44" s="5"/>
      <c r="W44" s="5"/>
      <c r="X44" s="5"/>
      <c r="Y44" s="5"/>
      <c r="Z44" s="5"/>
      <c r="AA44" s="5"/>
      <c r="AB44" s="5"/>
      <c r="AC44" s="5"/>
      <c r="AD44" s="5"/>
      <c r="AE44" s="5"/>
      <c r="AF44" s="5"/>
      <c r="AG44" s="5"/>
      <c r="AH44" s="5"/>
      <c r="AI44" s="5"/>
      <c r="AJ44" s="5"/>
      <c r="AK44" s="15">
        <v>20</v>
      </c>
      <c r="AM44" s="9">
        <f>+AP44/$AP$3</f>
        <v>6.7795744818558478E-3</v>
      </c>
      <c r="AN44" s="10">
        <f>+AN42+AM44</f>
        <v>0.87859326874432597</v>
      </c>
      <c r="AP44" s="5">
        <f>SUM(G44:AJ44)</f>
        <v>765.92</v>
      </c>
    </row>
    <row r="45" spans="1:42" x14ac:dyDescent="0.2">
      <c r="A45" s="3" t="s">
        <v>104</v>
      </c>
      <c r="B45" s="3" t="s">
        <v>52</v>
      </c>
      <c r="C45" s="3" t="s">
        <v>17</v>
      </c>
      <c r="D45" s="3" t="s">
        <v>138</v>
      </c>
      <c r="E45" s="38" t="s">
        <v>27</v>
      </c>
      <c r="F45" s="3" t="s">
        <v>9</v>
      </c>
      <c r="G45" s="8"/>
      <c r="H45" s="8"/>
      <c r="I45" s="8"/>
      <c r="J45" s="8"/>
      <c r="K45" s="8"/>
      <c r="L45" s="8"/>
      <c r="M45" s="8">
        <v>-1</v>
      </c>
      <c r="N45" s="8">
        <v>-1</v>
      </c>
      <c r="O45" s="8">
        <v>-1</v>
      </c>
      <c r="P45" s="8"/>
      <c r="Q45" s="8"/>
      <c r="R45" s="8"/>
      <c r="S45" s="8"/>
      <c r="T45" s="8"/>
      <c r="U45" s="8"/>
      <c r="V45" s="8"/>
      <c r="W45" s="8"/>
      <c r="X45" s="8"/>
      <c r="Y45" s="8"/>
      <c r="Z45" s="8"/>
      <c r="AA45" s="8"/>
      <c r="AB45" s="8"/>
      <c r="AC45" s="8"/>
      <c r="AD45" s="8"/>
      <c r="AE45" s="8"/>
      <c r="AF45" s="8"/>
      <c r="AG45" s="8"/>
      <c r="AH45" s="8"/>
      <c r="AI45" s="8"/>
      <c r="AJ45" s="8"/>
      <c r="AK45" s="15">
        <v>20</v>
      </c>
    </row>
    <row r="46" spans="1:42" x14ac:dyDescent="0.2">
      <c r="A46" s="3" t="s">
        <v>104</v>
      </c>
      <c r="B46" s="3" t="s">
        <v>52</v>
      </c>
      <c r="C46" s="3" t="s">
        <v>7</v>
      </c>
      <c r="D46" s="3" t="s">
        <v>20</v>
      </c>
      <c r="E46" s="38" t="s">
        <v>22</v>
      </c>
      <c r="F46" s="3" t="s">
        <v>8</v>
      </c>
      <c r="G46" s="5">
        <v>96</v>
      </c>
      <c r="H46" s="5">
        <v>46</v>
      </c>
      <c r="I46" s="5">
        <v>49</v>
      </c>
      <c r="J46" s="5">
        <v>56</v>
      </c>
      <c r="K46" s="5">
        <v>56</v>
      </c>
      <c r="L46" s="5">
        <v>59</v>
      </c>
      <c r="M46" s="5">
        <v>82</v>
      </c>
      <c r="N46" s="5">
        <v>50.6</v>
      </c>
      <c r="O46" s="5">
        <v>71.099999999999994</v>
      </c>
      <c r="P46" s="5">
        <v>59.222999999999999</v>
      </c>
      <c r="Q46" s="5">
        <v>44.076999999999998</v>
      </c>
      <c r="R46" s="5"/>
      <c r="S46" s="5"/>
      <c r="T46" s="5"/>
      <c r="U46" s="5"/>
      <c r="V46" s="5"/>
      <c r="W46" s="5"/>
      <c r="X46" s="5"/>
      <c r="Y46" s="5"/>
      <c r="Z46" s="5"/>
      <c r="AA46" s="5"/>
      <c r="AB46" s="5"/>
      <c r="AC46" s="5"/>
      <c r="AD46" s="5"/>
      <c r="AE46" s="5"/>
      <c r="AF46" s="5"/>
      <c r="AG46" s="5">
        <v>23.885999999999999</v>
      </c>
      <c r="AH46" s="5">
        <v>15.82</v>
      </c>
      <c r="AI46" s="5">
        <v>14.526999999999999</v>
      </c>
      <c r="AJ46" s="5">
        <v>16.312000000000001</v>
      </c>
      <c r="AK46" s="15">
        <v>21</v>
      </c>
      <c r="AM46" s="9">
        <f>+AP46/$AP$3</f>
        <v>6.5461150122520413E-3</v>
      </c>
      <c r="AN46" s="10">
        <f>+AN44+AM46</f>
        <v>0.88513938375657797</v>
      </c>
      <c r="AP46" s="5">
        <f>SUM(G46:AJ46)</f>
        <v>739.54500000000007</v>
      </c>
    </row>
    <row r="47" spans="1:42" x14ac:dyDescent="0.2">
      <c r="A47" s="3" t="s">
        <v>104</v>
      </c>
      <c r="B47" s="3" t="s">
        <v>52</v>
      </c>
      <c r="C47" s="3" t="s">
        <v>7</v>
      </c>
      <c r="D47" s="3" t="s">
        <v>20</v>
      </c>
      <c r="E47" s="38" t="s">
        <v>22</v>
      </c>
      <c r="F47" s="3" t="s">
        <v>9</v>
      </c>
      <c r="G47" s="8">
        <v>-1</v>
      </c>
      <c r="H47" s="8">
        <v>-1</v>
      </c>
      <c r="I47" s="8">
        <v>-1</v>
      </c>
      <c r="J47" s="8">
        <v>-1</v>
      </c>
      <c r="K47" s="8">
        <v>-1</v>
      </c>
      <c r="L47" s="8">
        <v>-1</v>
      </c>
      <c r="M47" s="8">
        <v>-1</v>
      </c>
      <c r="N47" s="8">
        <v>-1</v>
      </c>
      <c r="O47" s="8">
        <v>-1</v>
      </c>
      <c r="P47" s="8">
        <v>-1</v>
      </c>
      <c r="Q47" s="8">
        <v>-1</v>
      </c>
      <c r="R47" s="8"/>
      <c r="S47" s="8"/>
      <c r="T47" s="8"/>
      <c r="U47" s="8"/>
      <c r="V47" s="8"/>
      <c r="W47" s="8"/>
      <c r="X47" s="8"/>
      <c r="Y47" s="8"/>
      <c r="Z47" s="8"/>
      <c r="AA47" s="8"/>
      <c r="AB47" s="8"/>
      <c r="AC47" s="8"/>
      <c r="AD47" s="8"/>
      <c r="AE47" s="8"/>
      <c r="AF47" s="8"/>
      <c r="AG47" s="8">
        <v>-1</v>
      </c>
      <c r="AH47" s="8">
        <v>-1</v>
      </c>
      <c r="AI47" s="8">
        <v>-1</v>
      </c>
      <c r="AJ47" s="8">
        <v>-1</v>
      </c>
      <c r="AK47" s="15">
        <v>21</v>
      </c>
    </row>
    <row r="48" spans="1:42" x14ac:dyDescent="0.2">
      <c r="A48" s="3" t="s">
        <v>104</v>
      </c>
      <c r="B48" s="3" t="s">
        <v>52</v>
      </c>
      <c r="C48" s="3" t="s">
        <v>7</v>
      </c>
      <c r="D48" s="3" t="s">
        <v>140</v>
      </c>
      <c r="E48" s="38" t="s">
        <v>25</v>
      </c>
      <c r="F48" s="3" t="s">
        <v>8</v>
      </c>
      <c r="G48" s="5"/>
      <c r="H48" s="5"/>
      <c r="I48" s="5"/>
      <c r="J48" s="5"/>
      <c r="K48" s="5"/>
      <c r="L48" s="5"/>
      <c r="M48" s="5"/>
      <c r="N48" s="5"/>
      <c r="O48" s="5">
        <v>255</v>
      </c>
      <c r="P48" s="5"/>
      <c r="Q48" s="5"/>
      <c r="R48" s="5"/>
      <c r="S48" s="5"/>
      <c r="T48" s="5">
        <v>200.49600000000001</v>
      </c>
      <c r="U48" s="5">
        <v>25.542999999999999</v>
      </c>
      <c r="V48" s="5"/>
      <c r="W48" s="5"/>
      <c r="X48" s="5"/>
      <c r="Y48" s="5"/>
      <c r="Z48" s="5">
        <v>5.117</v>
      </c>
      <c r="AA48" s="5">
        <v>4.0549999999999997</v>
      </c>
      <c r="AB48" s="5">
        <v>3.367</v>
      </c>
      <c r="AC48" s="5">
        <v>0.14699999999999999</v>
      </c>
      <c r="AD48" s="5">
        <v>10.750999999999999</v>
      </c>
      <c r="AE48" s="5">
        <v>117.374</v>
      </c>
      <c r="AF48" s="5">
        <v>66.245999999999995</v>
      </c>
      <c r="AG48" s="5">
        <v>11.117000000000001</v>
      </c>
      <c r="AH48" s="5">
        <v>8.3989999999999991</v>
      </c>
      <c r="AI48" s="5">
        <v>0.15</v>
      </c>
      <c r="AJ48" s="5">
        <v>16.045999999999999</v>
      </c>
      <c r="AK48" s="15">
        <v>22</v>
      </c>
      <c r="AM48" s="16">
        <f>+AP48/$AP$3</f>
        <v>6.4068182663504251E-3</v>
      </c>
      <c r="AN48" s="17">
        <f>+AN46+AM48</f>
        <v>0.89154620202292845</v>
      </c>
      <c r="AP48" s="5">
        <f>SUM(G48:AJ48)</f>
        <v>723.80799999999999</v>
      </c>
    </row>
    <row r="49" spans="1:42" x14ac:dyDescent="0.2">
      <c r="A49" s="3" t="s">
        <v>104</v>
      </c>
      <c r="B49" s="3" t="s">
        <v>52</v>
      </c>
      <c r="C49" s="3" t="s">
        <v>7</v>
      </c>
      <c r="D49" s="3" t="s">
        <v>140</v>
      </c>
      <c r="E49" s="38" t="s">
        <v>25</v>
      </c>
      <c r="F49" s="3" t="s">
        <v>9</v>
      </c>
      <c r="G49" s="8"/>
      <c r="H49" s="8"/>
      <c r="I49" s="8"/>
      <c r="J49" s="8"/>
      <c r="K49" s="8"/>
      <c r="L49" s="8"/>
      <c r="M49" s="8"/>
      <c r="N49" s="8"/>
      <c r="O49" s="8">
        <v>-1</v>
      </c>
      <c r="P49" s="8"/>
      <c r="Q49" s="8"/>
      <c r="R49" s="8"/>
      <c r="S49" s="8"/>
      <c r="T49" s="8">
        <v>-1</v>
      </c>
      <c r="U49" s="8" t="s">
        <v>13</v>
      </c>
      <c r="V49" s="8"/>
      <c r="W49" s="8"/>
      <c r="X49" s="8"/>
      <c r="Y49" s="8"/>
      <c r="Z49" s="8" t="s">
        <v>13</v>
      </c>
      <c r="AA49" s="8" t="s">
        <v>13</v>
      </c>
      <c r="AB49" s="8" t="s">
        <v>13</v>
      </c>
      <c r="AC49" s="8" t="s">
        <v>13</v>
      </c>
      <c r="AD49" s="8" t="s">
        <v>13</v>
      </c>
      <c r="AE49" s="8" t="s">
        <v>13</v>
      </c>
      <c r="AF49" s="8" t="s">
        <v>13</v>
      </c>
      <c r="AG49" s="8" t="s">
        <v>13</v>
      </c>
      <c r="AH49" s="8" t="s">
        <v>13</v>
      </c>
      <c r="AI49" s="8">
        <v>-1</v>
      </c>
      <c r="AJ49" s="8" t="s">
        <v>13</v>
      </c>
      <c r="AK49" s="15">
        <v>22</v>
      </c>
    </row>
    <row r="50" spans="1:42" x14ac:dyDescent="0.2">
      <c r="A50" s="3" t="s">
        <v>104</v>
      </c>
      <c r="B50" s="3" t="s">
        <v>52</v>
      </c>
      <c r="C50" s="3" t="s">
        <v>7</v>
      </c>
      <c r="D50" s="3" t="s">
        <v>10</v>
      </c>
      <c r="E50" s="38" t="s">
        <v>25</v>
      </c>
      <c r="F50" s="3" t="s">
        <v>8</v>
      </c>
      <c r="G50" s="5">
        <v>8.609</v>
      </c>
      <c r="H50" s="5">
        <v>3.5139999999999998</v>
      </c>
      <c r="I50" s="5">
        <v>2.4049999999999998</v>
      </c>
      <c r="J50" s="5">
        <v>6.9969999999999999</v>
      </c>
      <c r="K50" s="5">
        <v>7.6829999999999998</v>
      </c>
      <c r="L50" s="5">
        <v>16.68</v>
      </c>
      <c r="M50" s="5">
        <v>17.975000000000001</v>
      </c>
      <c r="N50" s="5">
        <v>3.665</v>
      </c>
      <c r="O50" s="5">
        <v>6.4</v>
      </c>
      <c r="P50" s="5">
        <v>9.8000000000000007</v>
      </c>
      <c r="Q50" s="5">
        <v>5.3</v>
      </c>
      <c r="R50" s="5">
        <v>7.4470000000000001</v>
      </c>
      <c r="S50" s="5">
        <v>13.488</v>
      </c>
      <c r="T50" s="5">
        <v>9.2210000000000001</v>
      </c>
      <c r="U50" s="5">
        <v>27.231999999999999</v>
      </c>
      <c r="V50" s="5">
        <v>4.258</v>
      </c>
      <c r="W50" s="5">
        <v>22.2</v>
      </c>
      <c r="X50" s="5">
        <v>24.702000000000002</v>
      </c>
      <c r="Y50" s="5">
        <v>18.635000000000002</v>
      </c>
      <c r="Z50" s="5">
        <v>32.222000000000001</v>
      </c>
      <c r="AA50" s="5">
        <v>29.794</v>
      </c>
      <c r="AB50" s="5">
        <v>21.047999999999998</v>
      </c>
      <c r="AC50" s="5">
        <v>29.898</v>
      </c>
      <c r="AD50" s="5">
        <v>64.492000000000004</v>
      </c>
      <c r="AE50" s="5">
        <v>51.119</v>
      </c>
      <c r="AF50" s="5">
        <v>45.024000000000001</v>
      </c>
      <c r="AG50" s="5">
        <v>46.344000000000001</v>
      </c>
      <c r="AH50" s="5">
        <v>40.314</v>
      </c>
      <c r="AI50" s="5">
        <v>30.606000000000002</v>
      </c>
      <c r="AJ50" s="5">
        <v>56.284999999999997</v>
      </c>
      <c r="AK50" s="15">
        <v>23</v>
      </c>
      <c r="AM50" s="9">
        <f>+AP50/$AP$3</f>
        <v>5.8717335877904349E-3</v>
      </c>
      <c r="AN50" s="10">
        <f>+AN48+AM50</f>
        <v>0.89741793561071892</v>
      </c>
      <c r="AP50" s="5">
        <f>SUM(G50:AJ50)</f>
        <v>663.35699999999997</v>
      </c>
    </row>
    <row r="51" spans="1:42" x14ac:dyDescent="0.2">
      <c r="A51" s="3" t="s">
        <v>104</v>
      </c>
      <c r="B51" s="3" t="s">
        <v>52</v>
      </c>
      <c r="C51" s="3" t="s">
        <v>7</v>
      </c>
      <c r="D51" s="3" t="s">
        <v>10</v>
      </c>
      <c r="E51" s="38" t="s">
        <v>25</v>
      </c>
      <c r="F51" s="3" t="s">
        <v>9</v>
      </c>
      <c r="G51" s="8" t="s">
        <v>13</v>
      </c>
      <c r="H51" s="8" t="s">
        <v>13</v>
      </c>
      <c r="I51" s="8" t="s">
        <v>13</v>
      </c>
      <c r="J51" s="8" t="s">
        <v>13</v>
      </c>
      <c r="K51" s="8" t="s">
        <v>13</v>
      </c>
      <c r="L51" s="8" t="s">
        <v>13</v>
      </c>
      <c r="M51" s="8" t="s">
        <v>13</v>
      </c>
      <c r="N51" s="8" t="s">
        <v>13</v>
      </c>
      <c r="O51" s="8">
        <v>-1</v>
      </c>
      <c r="P51" s="8">
        <v>-1</v>
      </c>
      <c r="Q51" s="8" t="s">
        <v>13</v>
      </c>
      <c r="R51" s="8" t="s">
        <v>13</v>
      </c>
      <c r="S51" s="8" t="s">
        <v>13</v>
      </c>
      <c r="T51" s="8" t="s">
        <v>13</v>
      </c>
      <c r="U51" s="8" t="s">
        <v>13</v>
      </c>
      <c r="V51" s="8" t="s">
        <v>13</v>
      </c>
      <c r="W51" s="8" t="s">
        <v>13</v>
      </c>
      <c r="X51" s="8" t="s">
        <v>13</v>
      </c>
      <c r="Y51" s="8" t="s">
        <v>13</v>
      </c>
      <c r="Z51" s="8" t="s">
        <v>13</v>
      </c>
      <c r="AA51" s="8" t="s">
        <v>13</v>
      </c>
      <c r="AB51" s="8" t="s">
        <v>13</v>
      </c>
      <c r="AC51" s="8" t="s">
        <v>13</v>
      </c>
      <c r="AD51" s="8" t="s">
        <v>13</v>
      </c>
      <c r="AE51" s="8" t="s">
        <v>13</v>
      </c>
      <c r="AF51" s="8" t="s">
        <v>13</v>
      </c>
      <c r="AG51" s="8" t="s">
        <v>13</v>
      </c>
      <c r="AH51" s="8" t="s">
        <v>13</v>
      </c>
      <c r="AI51" s="8" t="s">
        <v>13</v>
      </c>
      <c r="AJ51" s="8" t="s">
        <v>13</v>
      </c>
      <c r="AK51" s="15">
        <v>23</v>
      </c>
    </row>
    <row r="52" spans="1:42" x14ac:dyDescent="0.2">
      <c r="A52" s="3" t="s">
        <v>104</v>
      </c>
      <c r="B52" s="3" t="s">
        <v>52</v>
      </c>
      <c r="C52" s="3" t="s">
        <v>7</v>
      </c>
      <c r="D52" s="3" t="s">
        <v>87</v>
      </c>
      <c r="E52" s="38" t="s">
        <v>11</v>
      </c>
      <c r="F52" s="3" t="s">
        <v>8</v>
      </c>
      <c r="G52" s="5"/>
      <c r="H52" s="5"/>
      <c r="I52" s="5"/>
      <c r="J52" s="5"/>
      <c r="K52" s="5"/>
      <c r="L52" s="5"/>
      <c r="M52" s="5"/>
      <c r="N52" s="5"/>
      <c r="O52" s="5">
        <v>3</v>
      </c>
      <c r="P52" s="5">
        <v>159</v>
      </c>
      <c r="Q52" s="5">
        <v>3</v>
      </c>
      <c r="R52" s="5">
        <v>93.272999999999996</v>
      </c>
      <c r="S52" s="5">
        <v>95.85</v>
      </c>
      <c r="T52" s="5">
        <v>12.085000000000001</v>
      </c>
      <c r="U52" s="5">
        <v>59.262999999999998</v>
      </c>
      <c r="V52" s="5">
        <v>73.897999999999996</v>
      </c>
      <c r="W52" s="5">
        <v>46.241999999999997</v>
      </c>
      <c r="X52" s="5">
        <v>68.096999999999994</v>
      </c>
      <c r="Y52" s="5">
        <v>28.564</v>
      </c>
      <c r="Z52" s="5">
        <v>10.759</v>
      </c>
      <c r="AA52" s="5"/>
      <c r="AB52" s="5"/>
      <c r="AC52" s="5"/>
      <c r="AD52" s="5"/>
      <c r="AE52" s="5"/>
      <c r="AF52" s="5"/>
      <c r="AG52" s="5"/>
      <c r="AH52" s="5"/>
      <c r="AI52" s="5"/>
      <c r="AJ52" s="5">
        <v>9.8339999999999996</v>
      </c>
      <c r="AK52" s="15">
        <v>24</v>
      </c>
      <c r="AM52" s="9">
        <f>+AP52/$AP$3</f>
        <v>5.8673786282057864E-3</v>
      </c>
      <c r="AN52" s="10">
        <f>+AN50+AM52</f>
        <v>0.90328531423892466</v>
      </c>
      <c r="AP52" s="5">
        <f>SUM(G52:AJ52)</f>
        <v>662.8649999999999</v>
      </c>
    </row>
    <row r="53" spans="1:42" x14ac:dyDescent="0.2">
      <c r="A53" s="3" t="s">
        <v>104</v>
      </c>
      <c r="B53" s="3" t="s">
        <v>52</v>
      </c>
      <c r="C53" s="3" t="s">
        <v>7</v>
      </c>
      <c r="D53" s="3" t="s">
        <v>87</v>
      </c>
      <c r="E53" s="38" t="s">
        <v>11</v>
      </c>
      <c r="F53" s="3" t="s">
        <v>9</v>
      </c>
      <c r="G53" s="8"/>
      <c r="H53" s="8"/>
      <c r="I53" s="8"/>
      <c r="J53" s="8"/>
      <c r="K53" s="8"/>
      <c r="L53" s="8"/>
      <c r="M53" s="8"/>
      <c r="N53" s="8"/>
      <c r="O53" s="8" t="s">
        <v>13</v>
      </c>
      <c r="P53" s="8" t="s">
        <v>13</v>
      </c>
      <c r="Q53" s="8" t="s">
        <v>13</v>
      </c>
      <c r="R53" s="8" t="s">
        <v>13</v>
      </c>
      <c r="S53" s="8" t="s">
        <v>13</v>
      </c>
      <c r="T53" s="8">
        <v>-1</v>
      </c>
      <c r="U53" s="8">
        <v>-1</v>
      </c>
      <c r="V53" s="8" t="s">
        <v>13</v>
      </c>
      <c r="W53" s="8">
        <v>-1</v>
      </c>
      <c r="X53" s="8">
        <v>-1</v>
      </c>
      <c r="Y53" s="8">
        <v>-1</v>
      </c>
      <c r="Z53" s="8">
        <v>-1</v>
      </c>
      <c r="AA53" s="8"/>
      <c r="AB53" s="8"/>
      <c r="AC53" s="8"/>
      <c r="AD53" s="8"/>
      <c r="AE53" s="8"/>
      <c r="AF53" s="8"/>
      <c r="AG53" s="8"/>
      <c r="AH53" s="8"/>
      <c r="AI53" s="8"/>
      <c r="AJ53" s="8">
        <v>-1</v>
      </c>
      <c r="AK53" s="15">
        <v>24</v>
      </c>
    </row>
    <row r="54" spans="1:42" x14ac:dyDescent="0.2">
      <c r="A54" s="3" t="s">
        <v>104</v>
      </c>
      <c r="B54" s="3" t="s">
        <v>52</v>
      </c>
      <c r="C54" s="3" t="s">
        <v>7</v>
      </c>
      <c r="D54" s="3" t="s">
        <v>136</v>
      </c>
      <c r="E54" s="38" t="s">
        <v>27</v>
      </c>
      <c r="F54" s="3" t="s">
        <v>8</v>
      </c>
      <c r="G54" s="5">
        <v>5</v>
      </c>
      <c r="H54" s="5">
        <v>1.0189999999999999</v>
      </c>
      <c r="I54" s="5">
        <v>8</v>
      </c>
      <c r="J54" s="5">
        <v>4</v>
      </c>
      <c r="K54" s="5">
        <v>8</v>
      </c>
      <c r="L54" s="5">
        <v>1</v>
      </c>
      <c r="M54" s="5">
        <v>35</v>
      </c>
      <c r="N54" s="5">
        <v>25.46</v>
      </c>
      <c r="O54" s="5">
        <v>24.68</v>
      </c>
      <c r="P54" s="5">
        <v>21.4</v>
      </c>
      <c r="Q54" s="5">
        <v>29.69</v>
      </c>
      <c r="R54" s="5">
        <v>31.742999999999999</v>
      </c>
      <c r="S54" s="5">
        <v>21.527000000000001</v>
      </c>
      <c r="T54" s="5">
        <v>21.023</v>
      </c>
      <c r="U54" s="5">
        <v>27.553000000000001</v>
      </c>
      <c r="V54" s="5">
        <v>17.919</v>
      </c>
      <c r="W54" s="5">
        <v>20.954000000000001</v>
      </c>
      <c r="X54" s="5">
        <v>18.297999999999998</v>
      </c>
      <c r="Y54" s="5">
        <v>24.952000000000002</v>
      </c>
      <c r="Z54" s="5">
        <v>27.183</v>
      </c>
      <c r="AA54" s="5">
        <v>20.530999999999999</v>
      </c>
      <c r="AB54" s="5">
        <v>21.55</v>
      </c>
      <c r="AC54" s="5">
        <v>20.695</v>
      </c>
      <c r="AD54" s="5">
        <v>35.090000000000003</v>
      </c>
      <c r="AE54" s="5">
        <v>32.53</v>
      </c>
      <c r="AF54" s="5">
        <v>25.552</v>
      </c>
      <c r="AG54" s="5">
        <v>26.622</v>
      </c>
      <c r="AH54" s="5">
        <v>13.593999999999999</v>
      </c>
      <c r="AI54" s="5">
        <v>15.009</v>
      </c>
      <c r="AJ54" s="5">
        <v>13.804</v>
      </c>
      <c r="AK54" s="15">
        <v>25</v>
      </c>
      <c r="AM54" s="9">
        <f>+AP54/$AP$3</f>
        <v>5.3054206624527298E-3</v>
      </c>
      <c r="AN54" s="10">
        <f>+AN52+AM54</f>
        <v>0.90859073490137743</v>
      </c>
      <c r="AP54" s="5">
        <f>SUM(G54:AJ54)</f>
        <v>599.37800000000004</v>
      </c>
    </row>
    <row r="55" spans="1:42" x14ac:dyDescent="0.2">
      <c r="A55" s="3" t="s">
        <v>104</v>
      </c>
      <c r="B55" s="3" t="s">
        <v>52</v>
      </c>
      <c r="C55" s="3" t="s">
        <v>7</v>
      </c>
      <c r="D55" s="3" t="s">
        <v>136</v>
      </c>
      <c r="E55" s="38" t="s">
        <v>27</v>
      </c>
      <c r="F55" s="3" t="s">
        <v>9</v>
      </c>
      <c r="G55" s="8">
        <v>-1</v>
      </c>
      <c r="H55" s="8">
        <v>-1</v>
      </c>
      <c r="I55" s="8">
        <v>-1</v>
      </c>
      <c r="J55" s="8">
        <v>-1</v>
      </c>
      <c r="K55" s="8">
        <v>-1</v>
      </c>
      <c r="L55" s="8">
        <v>-1</v>
      </c>
      <c r="M55" s="8">
        <v>-1</v>
      </c>
      <c r="N55" s="8">
        <v>-1</v>
      </c>
      <c r="O55" s="8">
        <v>-1</v>
      </c>
      <c r="P55" s="8">
        <v>-1</v>
      </c>
      <c r="Q55" s="8">
        <v>-1</v>
      </c>
      <c r="R55" s="8">
        <v>-1</v>
      </c>
      <c r="S55" s="8">
        <v>-1</v>
      </c>
      <c r="T55" s="8">
        <v>-1</v>
      </c>
      <c r="U55" s="8">
        <v>-1</v>
      </c>
      <c r="V55" s="8">
        <v>-1</v>
      </c>
      <c r="W55" s="8">
        <v>-1</v>
      </c>
      <c r="X55" s="8">
        <v>-1</v>
      </c>
      <c r="Y55" s="8">
        <v>-1</v>
      </c>
      <c r="Z55" s="8">
        <v>-1</v>
      </c>
      <c r="AA55" s="8">
        <v>-1</v>
      </c>
      <c r="AB55" s="8">
        <v>-1</v>
      </c>
      <c r="AC55" s="8">
        <v>-1</v>
      </c>
      <c r="AD55" s="8">
        <v>-1</v>
      </c>
      <c r="AE55" s="8">
        <v>-1</v>
      </c>
      <c r="AF55" s="8">
        <v>-1</v>
      </c>
      <c r="AG55" s="8">
        <v>-1</v>
      </c>
      <c r="AH55" s="8">
        <v>-1</v>
      </c>
      <c r="AI55" s="8">
        <v>-1</v>
      </c>
      <c r="AJ55" s="8">
        <v>-1</v>
      </c>
      <c r="AK55" s="15">
        <v>25</v>
      </c>
    </row>
    <row r="56" spans="1:42" x14ac:dyDescent="0.2">
      <c r="A56" s="3" t="s">
        <v>104</v>
      </c>
      <c r="B56" s="3" t="s">
        <v>52</v>
      </c>
      <c r="C56" s="3" t="s">
        <v>17</v>
      </c>
      <c r="D56" s="3" t="s">
        <v>85</v>
      </c>
      <c r="E56" s="38" t="s">
        <v>21</v>
      </c>
      <c r="F56" s="3" t="s">
        <v>8</v>
      </c>
      <c r="G56" s="5">
        <v>7</v>
      </c>
      <c r="H56" s="5"/>
      <c r="I56" s="5"/>
      <c r="J56" s="5"/>
      <c r="K56" s="5">
        <v>325.2</v>
      </c>
      <c r="L56" s="5">
        <v>112.1</v>
      </c>
      <c r="M56" s="5">
        <v>31.1</v>
      </c>
      <c r="N56" s="5">
        <v>35.4</v>
      </c>
      <c r="O56" s="5">
        <v>35</v>
      </c>
      <c r="P56" s="5">
        <v>35</v>
      </c>
      <c r="Q56" s="5"/>
      <c r="R56" s="5"/>
      <c r="S56" s="5"/>
      <c r="T56" s="5"/>
      <c r="U56" s="5"/>
      <c r="V56" s="5"/>
      <c r="W56" s="5"/>
      <c r="X56" s="5"/>
      <c r="Y56" s="5"/>
      <c r="Z56" s="5"/>
      <c r="AA56" s="5"/>
      <c r="AB56" s="5"/>
      <c r="AC56" s="5"/>
      <c r="AD56" s="5"/>
      <c r="AE56" s="5"/>
      <c r="AF56" s="5"/>
      <c r="AG56" s="5"/>
      <c r="AH56" s="5"/>
      <c r="AI56" s="5"/>
      <c r="AJ56" s="5"/>
      <c r="AK56" s="15">
        <v>26</v>
      </c>
      <c r="AM56" s="9">
        <f>+AP56/$AP$3</f>
        <v>5.1409766804129363E-3</v>
      </c>
      <c r="AN56" s="10">
        <f>+AN54+AM56</f>
        <v>0.91373171158179034</v>
      </c>
      <c r="AP56" s="5">
        <f>SUM(G56:AJ56)</f>
        <v>580.79999999999995</v>
      </c>
    </row>
    <row r="57" spans="1:42" x14ac:dyDescent="0.2">
      <c r="A57" s="3" t="s">
        <v>104</v>
      </c>
      <c r="B57" s="3" t="s">
        <v>52</v>
      </c>
      <c r="C57" s="3" t="s">
        <v>17</v>
      </c>
      <c r="D57" s="3" t="s">
        <v>85</v>
      </c>
      <c r="E57" s="38" t="s">
        <v>21</v>
      </c>
      <c r="F57" s="3" t="s">
        <v>9</v>
      </c>
      <c r="G57" s="8">
        <v>-1</v>
      </c>
      <c r="H57" s="8"/>
      <c r="I57" s="8"/>
      <c r="J57" s="8"/>
      <c r="K57" s="8">
        <v>-1</v>
      </c>
      <c r="L57" s="8">
        <v>-1</v>
      </c>
      <c r="M57" s="8">
        <v>-1</v>
      </c>
      <c r="N57" s="8">
        <v>-1</v>
      </c>
      <c r="O57" s="8">
        <v>-1</v>
      </c>
      <c r="P57" s="8">
        <v>-1</v>
      </c>
      <c r="Q57" s="8"/>
      <c r="R57" s="8"/>
      <c r="S57" s="8"/>
      <c r="T57" s="8"/>
      <c r="U57" s="8"/>
      <c r="V57" s="8"/>
      <c r="W57" s="8"/>
      <c r="X57" s="8"/>
      <c r="Y57" s="8"/>
      <c r="Z57" s="8"/>
      <c r="AA57" s="8"/>
      <c r="AB57" s="8"/>
      <c r="AC57" s="8"/>
      <c r="AD57" s="8"/>
      <c r="AE57" s="8"/>
      <c r="AF57" s="8"/>
      <c r="AG57" s="8"/>
      <c r="AH57" s="8"/>
      <c r="AI57" s="8"/>
      <c r="AJ57" s="8"/>
      <c r="AK57" s="15">
        <v>26</v>
      </c>
    </row>
    <row r="58" spans="1:42" x14ac:dyDescent="0.2">
      <c r="A58" s="3" t="s">
        <v>104</v>
      </c>
      <c r="B58" s="3" t="s">
        <v>52</v>
      </c>
      <c r="C58" s="3" t="s">
        <v>17</v>
      </c>
      <c r="D58" s="3" t="s">
        <v>105</v>
      </c>
      <c r="E58" s="38" t="s">
        <v>21</v>
      </c>
      <c r="F58" s="3" t="s">
        <v>8</v>
      </c>
      <c r="G58" s="5">
        <v>50</v>
      </c>
      <c r="H58" s="5">
        <v>125</v>
      </c>
      <c r="I58" s="5">
        <v>40</v>
      </c>
      <c r="J58" s="5">
        <v>50</v>
      </c>
      <c r="K58" s="5">
        <v>50</v>
      </c>
      <c r="L58" s="5">
        <v>50</v>
      </c>
      <c r="M58" s="5">
        <v>50</v>
      </c>
      <c r="N58" s="5">
        <v>50</v>
      </c>
      <c r="O58" s="5">
        <v>50</v>
      </c>
      <c r="P58" s="5">
        <v>50</v>
      </c>
      <c r="Q58" s="5"/>
      <c r="R58" s="5"/>
      <c r="S58" s="5"/>
      <c r="T58" s="5"/>
      <c r="U58" s="5"/>
      <c r="V58" s="5"/>
      <c r="W58" s="5"/>
      <c r="X58" s="5"/>
      <c r="Y58" s="5"/>
      <c r="Z58" s="5"/>
      <c r="AA58" s="5"/>
      <c r="AB58" s="5"/>
      <c r="AC58" s="5"/>
      <c r="AD58" s="5"/>
      <c r="AE58" s="5"/>
      <c r="AF58" s="5"/>
      <c r="AG58" s="5"/>
      <c r="AH58" s="5"/>
      <c r="AI58" s="5"/>
      <c r="AJ58" s="5"/>
      <c r="AK58" s="15">
        <v>27</v>
      </c>
      <c r="AM58" s="9">
        <f>+AP58/$AP$3</f>
        <v>5.0011222872474335E-3</v>
      </c>
      <c r="AN58" s="10">
        <f>+AN56+AM58</f>
        <v>0.91873283386903781</v>
      </c>
      <c r="AP58" s="5">
        <f>SUM(G58:AJ58)</f>
        <v>565</v>
      </c>
    </row>
    <row r="59" spans="1:42" x14ac:dyDescent="0.2">
      <c r="A59" s="3" t="s">
        <v>104</v>
      </c>
      <c r="B59" s="3" t="s">
        <v>52</v>
      </c>
      <c r="C59" s="3" t="s">
        <v>17</v>
      </c>
      <c r="D59" s="3" t="s">
        <v>105</v>
      </c>
      <c r="E59" s="38" t="s">
        <v>21</v>
      </c>
      <c r="F59" s="3" t="s">
        <v>9</v>
      </c>
      <c r="G59" s="8">
        <v>-1</v>
      </c>
      <c r="H59" s="8">
        <v>-1</v>
      </c>
      <c r="I59" s="8">
        <v>-1</v>
      </c>
      <c r="J59" s="8">
        <v>-1</v>
      </c>
      <c r="K59" s="8">
        <v>-1</v>
      </c>
      <c r="L59" s="8">
        <v>-1</v>
      </c>
      <c r="M59" s="8">
        <v>-1</v>
      </c>
      <c r="N59" s="8">
        <v>-1</v>
      </c>
      <c r="O59" s="8">
        <v>-1</v>
      </c>
      <c r="P59" s="8">
        <v>-1</v>
      </c>
      <c r="Q59" s="8"/>
      <c r="R59" s="8"/>
      <c r="S59" s="8"/>
      <c r="T59" s="8"/>
      <c r="U59" s="8"/>
      <c r="V59" s="8"/>
      <c r="W59" s="8"/>
      <c r="X59" s="8"/>
      <c r="Y59" s="8"/>
      <c r="Z59" s="8"/>
      <c r="AA59" s="8"/>
      <c r="AB59" s="8"/>
      <c r="AC59" s="8"/>
      <c r="AD59" s="8"/>
      <c r="AE59" s="8"/>
      <c r="AF59" s="8"/>
      <c r="AG59" s="8"/>
      <c r="AH59" s="8"/>
      <c r="AI59" s="8"/>
      <c r="AJ59" s="8"/>
      <c r="AK59" s="15">
        <v>27</v>
      </c>
    </row>
    <row r="60" spans="1:42" x14ac:dyDescent="0.2">
      <c r="A60" s="3" t="s">
        <v>104</v>
      </c>
      <c r="B60" s="3" t="s">
        <v>52</v>
      </c>
      <c r="C60" s="3" t="s">
        <v>7</v>
      </c>
      <c r="D60" s="3" t="s">
        <v>87</v>
      </c>
      <c r="E60" s="38" t="s">
        <v>16</v>
      </c>
      <c r="F60" s="3" t="s">
        <v>8</v>
      </c>
      <c r="G60" s="5">
        <v>10</v>
      </c>
      <c r="H60" s="5">
        <v>62</v>
      </c>
      <c r="I60" s="5">
        <v>38</v>
      </c>
      <c r="J60" s="5">
        <v>30</v>
      </c>
      <c r="K60" s="5">
        <v>86</v>
      </c>
      <c r="L60" s="5">
        <v>99</v>
      </c>
      <c r="M60" s="5">
        <v>88</v>
      </c>
      <c r="N60" s="5">
        <v>72</v>
      </c>
      <c r="O60" s="5">
        <v>41</v>
      </c>
      <c r="P60" s="5"/>
      <c r="Q60" s="5"/>
      <c r="R60" s="5"/>
      <c r="S60" s="5"/>
      <c r="T60" s="5"/>
      <c r="U60" s="5"/>
      <c r="V60" s="5"/>
      <c r="W60" s="5"/>
      <c r="X60" s="5"/>
      <c r="Y60" s="5"/>
      <c r="Z60" s="5">
        <v>1.9470000000000001</v>
      </c>
      <c r="AA60" s="5">
        <v>1.9470000000000001</v>
      </c>
      <c r="AB60" s="5">
        <v>1.9470000000000001</v>
      </c>
      <c r="AC60" s="5">
        <v>1.9470000000000001</v>
      </c>
      <c r="AD60" s="5"/>
      <c r="AE60" s="5"/>
      <c r="AF60" s="5"/>
      <c r="AG60" s="5"/>
      <c r="AH60" s="5"/>
      <c r="AI60" s="5"/>
      <c r="AJ60" s="5"/>
      <c r="AK60" s="15">
        <v>28</v>
      </c>
      <c r="AM60" s="9">
        <f>+AP60/$AP$3</f>
        <v>4.7248478999384657E-3</v>
      </c>
      <c r="AN60" s="10">
        <f>+AN58+AM60</f>
        <v>0.92345768176897625</v>
      </c>
      <c r="AP60" s="5">
        <f>SUM(G60:AJ60)</f>
        <v>533.78800000000001</v>
      </c>
    </row>
    <row r="61" spans="1:42" x14ac:dyDescent="0.2">
      <c r="A61" s="3" t="s">
        <v>104</v>
      </c>
      <c r="B61" s="3" t="s">
        <v>52</v>
      </c>
      <c r="C61" s="3" t="s">
        <v>7</v>
      </c>
      <c r="D61" s="3" t="s">
        <v>87</v>
      </c>
      <c r="E61" s="38" t="s">
        <v>16</v>
      </c>
      <c r="F61" s="3" t="s">
        <v>9</v>
      </c>
      <c r="G61" s="8" t="s">
        <v>13</v>
      </c>
      <c r="H61" s="8">
        <v>-1</v>
      </c>
      <c r="I61" s="8" t="s">
        <v>13</v>
      </c>
      <c r="J61" s="8">
        <v>-1</v>
      </c>
      <c r="K61" s="8">
        <v>-1</v>
      </c>
      <c r="L61" s="8" t="s">
        <v>13</v>
      </c>
      <c r="M61" s="8" t="s">
        <v>13</v>
      </c>
      <c r="N61" s="8" t="s">
        <v>13</v>
      </c>
      <c r="O61" s="8">
        <v>-1</v>
      </c>
      <c r="P61" s="8"/>
      <c r="Q61" s="8"/>
      <c r="R61" s="8"/>
      <c r="S61" s="8"/>
      <c r="T61" s="8"/>
      <c r="U61" s="8" t="s">
        <v>13</v>
      </c>
      <c r="V61" s="8"/>
      <c r="W61" s="8"/>
      <c r="X61" s="8"/>
      <c r="Y61" s="8"/>
      <c r="Z61" s="8" t="s">
        <v>13</v>
      </c>
      <c r="AA61" s="8" t="s">
        <v>13</v>
      </c>
      <c r="AB61" s="8" t="s">
        <v>13</v>
      </c>
      <c r="AC61" s="8">
        <v>-1</v>
      </c>
      <c r="AD61" s="8"/>
      <c r="AE61" s="8"/>
      <c r="AF61" s="8"/>
      <c r="AG61" s="8"/>
      <c r="AH61" s="8"/>
      <c r="AI61" s="8"/>
      <c r="AJ61" s="8"/>
      <c r="AK61" s="15">
        <v>28</v>
      </c>
    </row>
    <row r="62" spans="1:42" x14ac:dyDescent="0.2">
      <c r="A62" s="3" t="s">
        <v>104</v>
      </c>
      <c r="B62" s="3" t="s">
        <v>52</v>
      </c>
      <c r="C62" s="3" t="s">
        <v>7</v>
      </c>
      <c r="D62" s="3" t="s">
        <v>67</v>
      </c>
      <c r="E62" s="38" t="s">
        <v>11</v>
      </c>
      <c r="F62" s="3" t="s">
        <v>8</v>
      </c>
      <c r="G62" s="5"/>
      <c r="H62" s="5"/>
      <c r="I62" s="5"/>
      <c r="J62" s="5"/>
      <c r="K62" s="5"/>
      <c r="L62" s="5"/>
      <c r="M62" s="5"/>
      <c r="N62" s="5"/>
      <c r="O62" s="5"/>
      <c r="P62" s="5"/>
      <c r="Q62" s="5"/>
      <c r="R62" s="5"/>
      <c r="S62" s="5">
        <v>38.905000000000001</v>
      </c>
      <c r="T62" s="5">
        <v>43.847999999999999</v>
      </c>
      <c r="U62" s="5">
        <v>104.30800000000001</v>
      </c>
      <c r="V62" s="5">
        <v>102.178</v>
      </c>
      <c r="W62" s="5">
        <v>64.563999999999993</v>
      </c>
      <c r="X62" s="5">
        <v>13.458</v>
      </c>
      <c r="Y62" s="5">
        <v>66.412999999999997</v>
      </c>
      <c r="Z62" s="5">
        <v>14.784000000000001</v>
      </c>
      <c r="AA62" s="5"/>
      <c r="AB62" s="5"/>
      <c r="AC62" s="5"/>
      <c r="AD62" s="5"/>
      <c r="AE62" s="5"/>
      <c r="AF62" s="5"/>
      <c r="AG62" s="5">
        <v>0.28899999999999998</v>
      </c>
      <c r="AH62" s="5"/>
      <c r="AI62" s="5">
        <v>0.89800000000000002</v>
      </c>
      <c r="AJ62" s="5">
        <v>70.805000000000007</v>
      </c>
      <c r="AK62" s="15">
        <v>29</v>
      </c>
      <c r="AM62" s="9">
        <f>+AP62/$AP$3</f>
        <v>4.6067860077839418E-3</v>
      </c>
      <c r="AN62" s="10">
        <f>+AN60+AM62</f>
        <v>0.92806446777676022</v>
      </c>
      <c r="AP62" s="5">
        <f>SUM(G62:AJ62)</f>
        <v>520.45000000000005</v>
      </c>
    </row>
    <row r="63" spans="1:42" x14ac:dyDescent="0.2">
      <c r="A63" s="3" t="s">
        <v>104</v>
      </c>
      <c r="B63" s="3" t="s">
        <v>52</v>
      </c>
      <c r="C63" s="3" t="s">
        <v>7</v>
      </c>
      <c r="D63" s="3" t="s">
        <v>67</v>
      </c>
      <c r="E63" s="38" t="s">
        <v>11</v>
      </c>
      <c r="F63" s="3" t="s">
        <v>9</v>
      </c>
      <c r="G63" s="8"/>
      <c r="H63" s="8"/>
      <c r="I63" s="8"/>
      <c r="J63" s="8"/>
      <c r="K63" s="8"/>
      <c r="L63" s="8"/>
      <c r="M63" s="8"/>
      <c r="N63" s="8"/>
      <c r="O63" s="8"/>
      <c r="P63" s="8"/>
      <c r="Q63" s="8"/>
      <c r="R63" s="8"/>
      <c r="S63" s="8">
        <v>-1</v>
      </c>
      <c r="T63" s="8">
        <v>-1</v>
      </c>
      <c r="U63" s="8">
        <v>-1</v>
      </c>
      <c r="V63" s="8">
        <v>-1</v>
      </c>
      <c r="W63" s="8">
        <v>-1</v>
      </c>
      <c r="X63" s="8">
        <v>-1</v>
      </c>
      <c r="Y63" s="8">
        <v>-1</v>
      </c>
      <c r="Z63" s="8">
        <v>-1</v>
      </c>
      <c r="AA63" s="8"/>
      <c r="AB63" s="8"/>
      <c r="AC63" s="8"/>
      <c r="AD63" s="8"/>
      <c r="AE63" s="8"/>
      <c r="AF63" s="8"/>
      <c r="AG63" s="8" t="s">
        <v>13</v>
      </c>
      <c r="AH63" s="8" t="s">
        <v>13</v>
      </c>
      <c r="AI63" s="8" t="s">
        <v>13</v>
      </c>
      <c r="AJ63" s="8" t="s">
        <v>13</v>
      </c>
      <c r="AK63" s="15">
        <v>29</v>
      </c>
    </row>
    <row r="64" spans="1:42" x14ac:dyDescent="0.2">
      <c r="A64" s="3" t="s">
        <v>104</v>
      </c>
      <c r="B64" s="3" t="s">
        <v>52</v>
      </c>
      <c r="C64" s="3" t="s">
        <v>17</v>
      </c>
      <c r="D64" s="3" t="s">
        <v>26</v>
      </c>
      <c r="E64" s="38" t="s">
        <v>21</v>
      </c>
      <c r="F64" s="3" t="s">
        <v>8</v>
      </c>
      <c r="G64" s="5">
        <v>59</v>
      </c>
      <c r="H64" s="5">
        <v>59</v>
      </c>
      <c r="I64" s="5">
        <v>58</v>
      </c>
      <c r="J64" s="5">
        <v>58</v>
      </c>
      <c r="K64" s="5">
        <v>58</v>
      </c>
      <c r="L64" s="5">
        <v>58</v>
      </c>
      <c r="M64" s="5">
        <v>50</v>
      </c>
      <c r="N64" s="5">
        <v>45.9</v>
      </c>
      <c r="O64" s="5">
        <v>11</v>
      </c>
      <c r="P64" s="5">
        <v>36.911000000000001</v>
      </c>
      <c r="Q64" s="5">
        <v>10</v>
      </c>
      <c r="R64" s="5"/>
      <c r="S64" s="5"/>
      <c r="T64" s="5">
        <v>2.1999999999999999E-2</v>
      </c>
      <c r="U64" s="5">
        <v>0.03</v>
      </c>
      <c r="V64" s="5"/>
      <c r="W64" s="5"/>
      <c r="X64" s="5"/>
      <c r="Y64" s="5"/>
      <c r="Z64" s="5"/>
      <c r="AA64" s="5"/>
      <c r="AB64" s="5">
        <v>1.2330000000000001</v>
      </c>
      <c r="AC64" s="5">
        <v>1.306</v>
      </c>
      <c r="AD64" s="5">
        <v>2.3039999999999998</v>
      </c>
      <c r="AE64" s="5"/>
      <c r="AF64" s="5">
        <v>0.49199999999999999</v>
      </c>
      <c r="AG64" s="5">
        <v>2.9460000000000002</v>
      </c>
      <c r="AH64" s="5">
        <v>0.26600000000000001</v>
      </c>
      <c r="AI64" s="5"/>
      <c r="AJ64" s="5"/>
      <c r="AK64" s="15">
        <v>30</v>
      </c>
      <c r="AM64" s="9">
        <f>+AP64/$AP$3</f>
        <v>4.5356195950592157E-3</v>
      </c>
      <c r="AN64" s="10">
        <f>+AN62+AM64</f>
        <v>0.93260008737181943</v>
      </c>
      <c r="AP64" s="5">
        <f>SUM(G64:AJ64)</f>
        <v>512.40999999999985</v>
      </c>
    </row>
    <row r="65" spans="1:42" x14ac:dyDescent="0.2">
      <c r="A65" s="3" t="s">
        <v>104</v>
      </c>
      <c r="B65" s="3" t="s">
        <v>52</v>
      </c>
      <c r="C65" s="3" t="s">
        <v>17</v>
      </c>
      <c r="D65" s="3" t="s">
        <v>26</v>
      </c>
      <c r="E65" s="38" t="s">
        <v>21</v>
      </c>
      <c r="F65" s="3" t="s">
        <v>9</v>
      </c>
      <c r="G65" s="5">
        <v>-1</v>
      </c>
      <c r="H65" s="5">
        <v>-1</v>
      </c>
      <c r="I65" s="5">
        <v>-1</v>
      </c>
      <c r="J65" s="5">
        <v>-1</v>
      </c>
      <c r="K65" s="5">
        <v>-1</v>
      </c>
      <c r="L65" s="5">
        <v>-1</v>
      </c>
      <c r="M65" s="5">
        <v>-1</v>
      </c>
      <c r="N65" s="5">
        <v>-1</v>
      </c>
      <c r="O65" s="5">
        <v>-1</v>
      </c>
      <c r="P65" s="5">
        <v>-1</v>
      </c>
      <c r="Q65" s="5">
        <v>-1</v>
      </c>
      <c r="R65" s="5"/>
      <c r="S65" s="5"/>
      <c r="T65" s="5" t="s">
        <v>13</v>
      </c>
      <c r="U65" s="5" t="s">
        <v>13</v>
      </c>
      <c r="V65" s="5"/>
      <c r="W65" s="5"/>
      <c r="X65" s="5"/>
      <c r="Y65" s="5"/>
      <c r="Z65" s="5"/>
      <c r="AA65" s="5"/>
      <c r="AB65" s="5">
        <v>-1</v>
      </c>
      <c r="AC65" s="5">
        <v>-1</v>
      </c>
      <c r="AD65" s="5">
        <v>-1</v>
      </c>
      <c r="AE65" s="5"/>
      <c r="AF65" s="5" t="s">
        <v>13</v>
      </c>
      <c r="AG65" s="5" t="s">
        <v>13</v>
      </c>
      <c r="AH65" s="5" t="s">
        <v>13</v>
      </c>
      <c r="AI65" s="5"/>
      <c r="AJ65" s="5"/>
      <c r="AK65" s="15">
        <v>30</v>
      </c>
    </row>
    <row r="66" spans="1:42" x14ac:dyDescent="0.2">
      <c r="A66" s="3" t="s">
        <v>104</v>
      </c>
      <c r="B66" s="3" t="s">
        <v>52</v>
      </c>
      <c r="C66" s="3" t="s">
        <v>7</v>
      </c>
      <c r="D66" s="3" t="s">
        <v>139</v>
      </c>
      <c r="E66" s="38" t="s">
        <v>25</v>
      </c>
      <c r="F66" s="3" t="s">
        <v>8</v>
      </c>
      <c r="G66" s="5"/>
      <c r="H66" s="5"/>
      <c r="I66" s="5"/>
      <c r="J66" s="5"/>
      <c r="K66" s="5"/>
      <c r="L66" s="5"/>
      <c r="M66" s="5"/>
      <c r="N66" s="5"/>
      <c r="O66" s="5"/>
      <c r="P66" s="5"/>
      <c r="Q66" s="5"/>
      <c r="R66" s="5">
        <v>258.048</v>
      </c>
      <c r="S66" s="5">
        <v>22.728000000000002</v>
      </c>
      <c r="T66" s="5">
        <v>54.219000000000001</v>
      </c>
      <c r="U66" s="5">
        <v>1.167</v>
      </c>
      <c r="V66" s="5"/>
      <c r="W66" s="5">
        <v>2.92</v>
      </c>
      <c r="X66" s="5">
        <v>4.6479999999999997</v>
      </c>
      <c r="Y66" s="5">
        <v>1.681</v>
      </c>
      <c r="Z66" s="5">
        <v>3.0089999999999999</v>
      </c>
      <c r="AA66" s="5">
        <v>3.3130000000000002</v>
      </c>
      <c r="AB66" s="5">
        <v>7.8380000000000001</v>
      </c>
      <c r="AC66" s="5">
        <v>21.619</v>
      </c>
      <c r="AD66" s="5">
        <v>23.891999999999999</v>
      </c>
      <c r="AE66" s="5">
        <v>17.585999999999999</v>
      </c>
      <c r="AF66" s="5">
        <v>19.120999999999999</v>
      </c>
      <c r="AG66" s="5">
        <v>17.587</v>
      </c>
      <c r="AH66" s="5">
        <v>13.696</v>
      </c>
      <c r="AI66" s="5">
        <v>19.408999999999999</v>
      </c>
      <c r="AJ66" s="5">
        <v>16.919</v>
      </c>
      <c r="AK66" s="15">
        <v>31</v>
      </c>
      <c r="AM66" s="9">
        <f>+AP66/$AP$3</f>
        <v>4.5089764480068014E-3</v>
      </c>
      <c r="AN66" s="10">
        <f>+AN64+AM66</f>
        <v>0.93710906381982628</v>
      </c>
      <c r="AP66" s="5">
        <f>SUM(G66:AJ66)</f>
        <v>509.40000000000003</v>
      </c>
    </row>
    <row r="67" spans="1:42" x14ac:dyDescent="0.2">
      <c r="A67" s="3" t="s">
        <v>104</v>
      </c>
      <c r="B67" s="3" t="s">
        <v>52</v>
      </c>
      <c r="C67" s="3" t="s">
        <v>7</v>
      </c>
      <c r="D67" s="3" t="s">
        <v>139</v>
      </c>
      <c r="E67" s="38" t="s">
        <v>25</v>
      </c>
      <c r="F67" s="3" t="s">
        <v>9</v>
      </c>
      <c r="G67" s="5"/>
      <c r="H67" s="5"/>
      <c r="I67" s="5"/>
      <c r="J67" s="5"/>
      <c r="K67" s="5"/>
      <c r="L67" s="5"/>
      <c r="M67" s="5"/>
      <c r="N67" s="5"/>
      <c r="O67" s="5"/>
      <c r="P67" s="5"/>
      <c r="Q67" s="5"/>
      <c r="R67" s="5">
        <v>-1</v>
      </c>
      <c r="S67" s="5">
        <v>-1</v>
      </c>
      <c r="T67" s="5">
        <v>-1</v>
      </c>
      <c r="U67" s="5">
        <v>-1</v>
      </c>
      <c r="V67" s="5"/>
      <c r="W67" s="5">
        <v>-1</v>
      </c>
      <c r="X67" s="5">
        <v>-1</v>
      </c>
      <c r="Y67" s="5">
        <v>-1</v>
      </c>
      <c r="Z67" s="5">
        <v>-1</v>
      </c>
      <c r="AA67" s="5">
        <v>-1</v>
      </c>
      <c r="AB67" s="5">
        <v>-1</v>
      </c>
      <c r="AC67" s="5">
        <v>-1</v>
      </c>
      <c r="AD67" s="5">
        <v>-1</v>
      </c>
      <c r="AE67" s="5">
        <v>-1</v>
      </c>
      <c r="AF67" s="5">
        <v>-1</v>
      </c>
      <c r="AG67" s="5">
        <v>-1</v>
      </c>
      <c r="AH67" s="5">
        <v>-1</v>
      </c>
      <c r="AI67" s="5">
        <v>-1</v>
      </c>
      <c r="AJ67" s="5">
        <v>-1</v>
      </c>
      <c r="AK67" s="15">
        <v>31</v>
      </c>
    </row>
    <row r="68" spans="1:42" x14ac:dyDescent="0.2">
      <c r="A68" s="3" t="s">
        <v>104</v>
      </c>
      <c r="B68" s="3" t="s">
        <v>52</v>
      </c>
      <c r="C68" s="3" t="s">
        <v>7</v>
      </c>
      <c r="D68" s="3" t="s">
        <v>162</v>
      </c>
      <c r="E68" s="38" t="s">
        <v>15</v>
      </c>
      <c r="F68" s="3" t="s">
        <v>8</v>
      </c>
      <c r="G68" s="5">
        <v>35</v>
      </c>
      <c r="H68" s="5">
        <v>26</v>
      </c>
      <c r="I68" s="5">
        <v>25.25</v>
      </c>
      <c r="J68" s="5">
        <v>23.4</v>
      </c>
      <c r="K68" s="5">
        <v>18.596</v>
      </c>
      <c r="L68" s="5">
        <v>9.8439999999999994</v>
      </c>
      <c r="M68" s="5">
        <v>14.706</v>
      </c>
      <c r="N68" s="5">
        <v>14.893000000000001</v>
      </c>
      <c r="O68" s="5">
        <v>21.771000000000001</v>
      </c>
      <c r="P68" s="5">
        <v>24.562999999999999</v>
      </c>
      <c r="Q68" s="5">
        <v>18.22</v>
      </c>
      <c r="R68" s="5">
        <v>16.71</v>
      </c>
      <c r="S68" s="5">
        <v>11.379</v>
      </c>
      <c r="T68" s="5">
        <v>20.062999999999999</v>
      </c>
      <c r="U68" s="5">
        <v>12.651</v>
      </c>
      <c r="V68" s="5">
        <v>18.471</v>
      </c>
      <c r="W68" s="5">
        <v>29.36</v>
      </c>
      <c r="X68" s="5">
        <v>18.71</v>
      </c>
      <c r="Y68" s="5">
        <v>31.09</v>
      </c>
      <c r="Z68" s="5">
        <v>11.55</v>
      </c>
      <c r="AA68" s="5">
        <v>15.86</v>
      </c>
      <c r="AB68" s="5">
        <v>16.059999999999999</v>
      </c>
      <c r="AC68" s="5">
        <v>10.32</v>
      </c>
      <c r="AD68" s="5">
        <v>14.63</v>
      </c>
      <c r="AE68" s="5">
        <v>15.673</v>
      </c>
      <c r="AF68" s="5">
        <v>9.0739999999999998</v>
      </c>
      <c r="AG68" s="5">
        <v>4.8719999999999999</v>
      </c>
      <c r="AH68" s="5">
        <v>5.28</v>
      </c>
      <c r="AI68" s="5">
        <v>6.06</v>
      </c>
      <c r="AJ68" s="5">
        <v>5.0810000000000004</v>
      </c>
      <c r="AK68" s="15">
        <v>32</v>
      </c>
      <c r="AM68" s="9">
        <f>+AP68/$AP$3</f>
        <v>4.4712423164837293E-3</v>
      </c>
      <c r="AN68" s="10">
        <f>+AN66+AM68</f>
        <v>0.94158030613631005</v>
      </c>
      <c r="AP68" s="5">
        <f>SUM(G68:AJ68)</f>
        <v>505.137</v>
      </c>
    </row>
    <row r="69" spans="1:42" x14ac:dyDescent="0.2">
      <c r="A69" s="3" t="s">
        <v>104</v>
      </c>
      <c r="B69" s="3" t="s">
        <v>52</v>
      </c>
      <c r="C69" s="3" t="s">
        <v>7</v>
      </c>
      <c r="D69" s="3" t="s">
        <v>162</v>
      </c>
      <c r="E69" s="38" t="s">
        <v>15</v>
      </c>
      <c r="F69" s="3" t="s">
        <v>9</v>
      </c>
      <c r="G69" s="5">
        <v>-1</v>
      </c>
      <c r="H69" s="5">
        <v>-1</v>
      </c>
      <c r="I69" s="5">
        <v>-1</v>
      </c>
      <c r="J69" s="5">
        <v>-1</v>
      </c>
      <c r="K69" s="5">
        <v>-1</v>
      </c>
      <c r="L69" s="5">
        <v>-1</v>
      </c>
      <c r="M69" s="5">
        <v>-1</v>
      </c>
      <c r="N69" s="5">
        <v>-1</v>
      </c>
      <c r="O69" s="5">
        <v>-1</v>
      </c>
      <c r="P69" s="5">
        <v>-1</v>
      </c>
      <c r="Q69" s="5">
        <v>-1</v>
      </c>
      <c r="R69" s="5">
        <v>-1</v>
      </c>
      <c r="S69" s="5">
        <v>-1</v>
      </c>
      <c r="T69" s="5">
        <v>-1</v>
      </c>
      <c r="U69" s="5">
        <v>-1</v>
      </c>
      <c r="V69" s="5">
        <v>-1</v>
      </c>
      <c r="W69" s="5" t="s">
        <v>13</v>
      </c>
      <c r="X69" s="5" t="s">
        <v>13</v>
      </c>
      <c r="Y69" s="5" t="s">
        <v>13</v>
      </c>
      <c r="Z69" s="5" t="s">
        <v>13</v>
      </c>
      <c r="AA69" s="5" t="s">
        <v>13</v>
      </c>
      <c r="AB69" s="5" t="s">
        <v>13</v>
      </c>
      <c r="AC69" s="5" t="s">
        <v>13</v>
      </c>
      <c r="AD69" s="5" t="s">
        <v>13</v>
      </c>
      <c r="AE69" s="5" t="s">
        <v>13</v>
      </c>
      <c r="AF69" s="5" t="s">
        <v>13</v>
      </c>
      <c r="AG69" s="5" t="s">
        <v>13</v>
      </c>
      <c r="AH69" s="5" t="s">
        <v>13</v>
      </c>
      <c r="AI69" s="5" t="s">
        <v>13</v>
      </c>
      <c r="AJ69" s="5" t="s">
        <v>13</v>
      </c>
      <c r="AK69" s="15">
        <v>32</v>
      </c>
    </row>
    <row r="70" spans="1:42" x14ac:dyDescent="0.2">
      <c r="A70" s="3" t="s">
        <v>104</v>
      </c>
      <c r="B70" s="3" t="s">
        <v>52</v>
      </c>
      <c r="C70" s="3" t="s">
        <v>7</v>
      </c>
      <c r="D70" s="3" t="s">
        <v>137</v>
      </c>
      <c r="E70" s="38" t="s">
        <v>11</v>
      </c>
      <c r="F70" s="3" t="s">
        <v>8</v>
      </c>
      <c r="G70" s="5"/>
      <c r="H70" s="5"/>
      <c r="I70" s="5"/>
      <c r="J70" s="5"/>
      <c r="K70" s="5"/>
      <c r="L70" s="5"/>
      <c r="M70" s="5"/>
      <c r="N70" s="5"/>
      <c r="O70" s="5"/>
      <c r="P70" s="5"/>
      <c r="Q70" s="5"/>
      <c r="R70" s="5"/>
      <c r="S70" s="5">
        <v>28.045000000000002</v>
      </c>
      <c r="T70" s="5">
        <v>9.5649999999999995</v>
      </c>
      <c r="U70" s="5">
        <v>2.72</v>
      </c>
      <c r="V70" s="5">
        <v>15.67</v>
      </c>
      <c r="W70" s="5">
        <v>25.800999999999998</v>
      </c>
      <c r="X70" s="5">
        <v>26.09</v>
      </c>
      <c r="Y70" s="5">
        <v>16.643000000000001</v>
      </c>
      <c r="Z70" s="5"/>
      <c r="AA70" s="5"/>
      <c r="AB70" s="5"/>
      <c r="AC70" s="5">
        <v>5.5430000000000001</v>
      </c>
      <c r="AD70" s="5"/>
      <c r="AE70" s="5">
        <v>132.52000000000001</v>
      </c>
      <c r="AF70" s="5">
        <v>63.874000000000002</v>
      </c>
      <c r="AG70" s="5">
        <v>58.552999999999997</v>
      </c>
      <c r="AH70" s="5">
        <v>28.771999999999998</v>
      </c>
      <c r="AI70" s="5">
        <v>48.499000000000002</v>
      </c>
      <c r="AJ70" s="5">
        <v>42.645000000000003</v>
      </c>
      <c r="AK70" s="15">
        <v>33</v>
      </c>
      <c r="AM70" s="9">
        <f>+AP70/$AP$3</f>
        <v>4.4694985623410953E-3</v>
      </c>
      <c r="AN70" s="10">
        <f>+AN68+AM70</f>
        <v>0.94604980469865119</v>
      </c>
      <c r="AP70" s="5">
        <f>SUM(G70:AJ70)</f>
        <v>504.94</v>
      </c>
    </row>
    <row r="71" spans="1:42" x14ac:dyDescent="0.2">
      <c r="A71" s="3" t="s">
        <v>104</v>
      </c>
      <c r="B71" s="3" t="s">
        <v>52</v>
      </c>
      <c r="C71" s="3" t="s">
        <v>7</v>
      </c>
      <c r="D71" s="3" t="s">
        <v>137</v>
      </c>
      <c r="E71" s="38" t="s">
        <v>11</v>
      </c>
      <c r="F71" s="3" t="s">
        <v>9</v>
      </c>
      <c r="G71" s="5"/>
      <c r="H71" s="5"/>
      <c r="I71" s="5"/>
      <c r="J71" s="5"/>
      <c r="K71" s="5"/>
      <c r="L71" s="5"/>
      <c r="M71" s="5"/>
      <c r="N71" s="5"/>
      <c r="O71" s="5"/>
      <c r="P71" s="5"/>
      <c r="Q71" s="5"/>
      <c r="R71" s="5"/>
      <c r="S71" s="5">
        <v>-1</v>
      </c>
      <c r="T71" s="5">
        <v>-1</v>
      </c>
      <c r="U71" s="5">
        <v>-1</v>
      </c>
      <c r="V71" s="5">
        <v>-1</v>
      </c>
      <c r="W71" s="5">
        <v>-1</v>
      </c>
      <c r="X71" s="5">
        <v>-1</v>
      </c>
      <c r="Y71" s="5">
        <v>-1</v>
      </c>
      <c r="Z71" s="5"/>
      <c r="AA71" s="5"/>
      <c r="AB71" s="5"/>
      <c r="AC71" s="5">
        <v>-1</v>
      </c>
      <c r="AD71" s="5"/>
      <c r="AE71" s="5">
        <v>-1</v>
      </c>
      <c r="AF71" s="5">
        <v>-1</v>
      </c>
      <c r="AG71" s="5">
        <v>-1</v>
      </c>
      <c r="AH71" s="5" t="s">
        <v>13</v>
      </c>
      <c r="AI71" s="5" t="s">
        <v>13</v>
      </c>
      <c r="AJ71" s="5" t="s">
        <v>13</v>
      </c>
      <c r="AK71" s="15">
        <v>33</v>
      </c>
    </row>
    <row r="72" spans="1:42" x14ac:dyDescent="0.2">
      <c r="A72" s="3" t="s">
        <v>104</v>
      </c>
      <c r="B72" s="3" t="s">
        <v>52</v>
      </c>
      <c r="C72" s="3" t="s">
        <v>7</v>
      </c>
      <c r="D72" s="3" t="s">
        <v>141</v>
      </c>
      <c r="E72" s="38" t="s">
        <v>21</v>
      </c>
      <c r="F72" s="3" t="s">
        <v>8</v>
      </c>
      <c r="G72" s="5"/>
      <c r="H72" s="5"/>
      <c r="I72" s="5"/>
      <c r="J72" s="5"/>
      <c r="K72" s="5"/>
      <c r="L72" s="5"/>
      <c r="M72" s="5"/>
      <c r="N72" s="5"/>
      <c r="O72" s="5"/>
      <c r="P72" s="5"/>
      <c r="Q72" s="5"/>
      <c r="R72" s="5"/>
      <c r="S72" s="5"/>
      <c r="T72" s="5"/>
      <c r="U72" s="5"/>
      <c r="V72" s="5"/>
      <c r="W72" s="5"/>
      <c r="X72" s="5"/>
      <c r="Y72" s="5"/>
      <c r="Z72" s="5"/>
      <c r="AA72" s="5"/>
      <c r="AB72" s="5">
        <v>76.456000000000003</v>
      </c>
      <c r="AC72" s="5">
        <v>86.03</v>
      </c>
      <c r="AD72" s="5">
        <v>94.534999999999997</v>
      </c>
      <c r="AE72" s="5">
        <v>92.176000000000002</v>
      </c>
      <c r="AF72" s="5">
        <v>68.16</v>
      </c>
      <c r="AG72" s="5">
        <v>82.15</v>
      </c>
      <c r="AH72" s="5"/>
      <c r="AI72" s="5"/>
      <c r="AJ72" s="5"/>
      <c r="AK72" s="12">
        <v>34</v>
      </c>
      <c r="AM72" s="9">
        <f>+AP72/$AP$3</f>
        <v>4.4214081244886788E-3</v>
      </c>
      <c r="AN72" s="10">
        <f>+AN70+AM72</f>
        <v>0.95047121282313984</v>
      </c>
      <c r="AP72" s="5">
        <f>SUM(G72:AJ72)</f>
        <v>499.50699999999995</v>
      </c>
    </row>
    <row r="73" spans="1:42" x14ac:dyDescent="0.2">
      <c r="A73" s="3" t="s">
        <v>104</v>
      </c>
      <c r="B73" s="3" t="s">
        <v>52</v>
      </c>
      <c r="C73" s="3" t="s">
        <v>7</v>
      </c>
      <c r="D73" s="3" t="s">
        <v>141</v>
      </c>
      <c r="E73" s="38" t="s">
        <v>21</v>
      </c>
      <c r="F73" s="3" t="s">
        <v>9</v>
      </c>
      <c r="G73" s="5"/>
      <c r="H73" s="5"/>
      <c r="I73" s="5"/>
      <c r="J73" s="5"/>
      <c r="K73" s="5"/>
      <c r="L73" s="5"/>
      <c r="M73" s="5"/>
      <c r="N73" s="5"/>
      <c r="O73" s="5"/>
      <c r="P73" s="5"/>
      <c r="Q73" s="5"/>
      <c r="R73" s="5"/>
      <c r="S73" s="5"/>
      <c r="T73" s="5"/>
      <c r="U73" s="5"/>
      <c r="V73" s="5"/>
      <c r="W73" s="5"/>
      <c r="X73" s="5"/>
      <c r="Y73" s="5"/>
      <c r="Z73" s="5"/>
      <c r="AA73" s="5"/>
      <c r="AB73" s="5">
        <v>-1</v>
      </c>
      <c r="AC73" s="5">
        <v>-1</v>
      </c>
      <c r="AD73" s="5">
        <v>-1</v>
      </c>
      <c r="AE73" s="5">
        <v>-1</v>
      </c>
      <c r="AF73" s="5">
        <v>-1</v>
      </c>
      <c r="AG73" s="5">
        <v>-1</v>
      </c>
      <c r="AH73" s="5"/>
      <c r="AI73" s="5"/>
      <c r="AJ73" s="5"/>
      <c r="AK73" s="12">
        <v>34</v>
      </c>
    </row>
    <row r="74" spans="1:42" x14ac:dyDescent="0.2">
      <c r="A74" s="3" t="s">
        <v>104</v>
      </c>
      <c r="B74" s="3" t="s">
        <v>52</v>
      </c>
      <c r="C74" s="3" t="s">
        <v>7</v>
      </c>
      <c r="D74" s="3" t="s">
        <v>141</v>
      </c>
      <c r="E74" s="38" t="s">
        <v>22</v>
      </c>
      <c r="F74" s="3" t="s">
        <v>8</v>
      </c>
      <c r="G74" s="5"/>
      <c r="H74" s="5"/>
      <c r="I74" s="5"/>
      <c r="J74" s="5"/>
      <c r="K74" s="5"/>
      <c r="L74" s="5"/>
      <c r="M74" s="5"/>
      <c r="N74" s="5"/>
      <c r="O74" s="5"/>
      <c r="P74" s="5"/>
      <c r="Q74" s="5"/>
      <c r="R74" s="5"/>
      <c r="S74" s="5"/>
      <c r="T74" s="5"/>
      <c r="U74" s="5"/>
      <c r="V74" s="5"/>
      <c r="W74" s="5"/>
      <c r="X74" s="5"/>
      <c r="Y74" s="5">
        <v>100.226</v>
      </c>
      <c r="Z74" s="5">
        <v>88.188999999999993</v>
      </c>
      <c r="AA74" s="5">
        <v>74.924000000000007</v>
      </c>
      <c r="AB74" s="5"/>
      <c r="AC74" s="5"/>
      <c r="AD74" s="5"/>
      <c r="AE74" s="5"/>
      <c r="AF74" s="5"/>
      <c r="AG74" s="5"/>
      <c r="AH74" s="5">
        <v>59.851999999999997</v>
      </c>
      <c r="AI74" s="5">
        <v>67.2</v>
      </c>
      <c r="AJ74" s="5">
        <v>76.183000000000007</v>
      </c>
      <c r="AK74" s="12">
        <v>35</v>
      </c>
      <c r="AM74" s="9">
        <f>+AP74/$AP$3</f>
        <v>4.1299002301773162E-3</v>
      </c>
      <c r="AN74" s="10">
        <f>+AN72+AM74</f>
        <v>0.95460111305331719</v>
      </c>
      <c r="AP74" s="5">
        <f>SUM(G74:AJ74)</f>
        <v>466.57399999999996</v>
      </c>
    </row>
    <row r="75" spans="1:42" ht="12" thickBot="1" x14ac:dyDescent="0.25">
      <c r="A75" s="3" t="s">
        <v>104</v>
      </c>
      <c r="B75" s="3" t="s">
        <v>52</v>
      </c>
      <c r="C75" s="3" t="s">
        <v>7</v>
      </c>
      <c r="D75" s="3" t="s">
        <v>141</v>
      </c>
      <c r="E75" s="38" t="s">
        <v>22</v>
      </c>
      <c r="F75" s="3" t="s">
        <v>9</v>
      </c>
      <c r="G75" s="5"/>
      <c r="H75" s="5"/>
      <c r="I75" s="5"/>
      <c r="J75" s="5"/>
      <c r="K75" s="5"/>
      <c r="L75" s="5"/>
      <c r="M75" s="5"/>
      <c r="N75" s="5"/>
      <c r="O75" s="5"/>
      <c r="P75" s="5"/>
      <c r="Q75" s="5"/>
      <c r="R75" s="5"/>
      <c r="S75" s="5"/>
      <c r="T75" s="5"/>
      <c r="U75" s="5"/>
      <c r="V75" s="5"/>
      <c r="W75" s="5"/>
      <c r="X75" s="5"/>
      <c r="Y75" s="5">
        <v>-1</v>
      </c>
      <c r="Z75" s="5">
        <v>-1</v>
      </c>
      <c r="AA75" s="5">
        <v>-1</v>
      </c>
      <c r="AB75" s="5"/>
      <c r="AC75" s="5"/>
      <c r="AD75" s="5"/>
      <c r="AE75" s="5"/>
      <c r="AF75" s="5"/>
      <c r="AG75" s="5"/>
      <c r="AH75" s="5">
        <v>-1</v>
      </c>
      <c r="AI75" s="5">
        <v>-1</v>
      </c>
      <c r="AJ75" s="5">
        <v>-1</v>
      </c>
      <c r="AK75" s="32">
        <v>35</v>
      </c>
    </row>
    <row r="76" spans="1:42" x14ac:dyDescent="0.2">
      <c r="A76" s="3" t="s">
        <v>104</v>
      </c>
      <c r="B76" s="3" t="s">
        <v>52</v>
      </c>
      <c r="C76" s="3" t="s">
        <v>7</v>
      </c>
      <c r="D76" s="3" t="s">
        <v>140</v>
      </c>
      <c r="E76" s="38" t="s">
        <v>22</v>
      </c>
      <c r="F76" s="3" t="s">
        <v>8</v>
      </c>
      <c r="G76" s="5"/>
      <c r="H76" s="5"/>
      <c r="I76" s="5"/>
      <c r="J76" s="5"/>
      <c r="K76" s="5"/>
      <c r="L76" s="5"/>
      <c r="M76" s="5"/>
      <c r="N76" s="5"/>
      <c r="O76" s="5"/>
      <c r="P76" s="5">
        <v>17</v>
      </c>
      <c r="Q76" s="5">
        <v>40</v>
      </c>
      <c r="R76" s="5">
        <v>60</v>
      </c>
      <c r="S76" s="5"/>
      <c r="T76" s="5">
        <v>40.323</v>
      </c>
      <c r="U76" s="5">
        <v>3.7</v>
      </c>
      <c r="V76" s="5">
        <v>23.652999999999999</v>
      </c>
      <c r="W76" s="5">
        <v>31.44</v>
      </c>
      <c r="X76" s="5">
        <v>39.677</v>
      </c>
      <c r="Y76" s="5">
        <v>30.693000000000001</v>
      </c>
      <c r="Z76" s="5"/>
      <c r="AA76" s="5">
        <v>27.6</v>
      </c>
      <c r="AB76" s="5">
        <v>20.626000000000001</v>
      </c>
      <c r="AC76" s="5">
        <v>8.7200000000000006</v>
      </c>
      <c r="AD76" s="5"/>
      <c r="AE76" s="5">
        <v>9.0289999999999999</v>
      </c>
      <c r="AF76" s="5">
        <v>15.882999999999999</v>
      </c>
      <c r="AG76" s="5">
        <v>15.51</v>
      </c>
      <c r="AH76" s="5">
        <v>21.376000000000001</v>
      </c>
      <c r="AI76" s="5"/>
      <c r="AJ76" s="5"/>
      <c r="AK76" s="12">
        <v>36</v>
      </c>
      <c r="AM76" s="9">
        <f>+AP76/$AP$3</f>
        <v>3.5869111229403137E-3</v>
      </c>
      <c r="AN76" s="10">
        <f>+AN74+AM76</f>
        <v>0.95818802417625748</v>
      </c>
      <c r="AP76" s="5">
        <f>SUM(G76:AJ76)</f>
        <v>405.22999999999996</v>
      </c>
    </row>
    <row r="77" spans="1:42" x14ac:dyDescent="0.2">
      <c r="A77" s="3" t="s">
        <v>104</v>
      </c>
      <c r="B77" s="3" t="s">
        <v>52</v>
      </c>
      <c r="C77" s="3" t="s">
        <v>7</v>
      </c>
      <c r="D77" s="3" t="s">
        <v>140</v>
      </c>
      <c r="E77" s="38" t="s">
        <v>22</v>
      </c>
      <c r="F77" s="3" t="s">
        <v>9</v>
      </c>
      <c r="G77" s="5"/>
      <c r="H77" s="5"/>
      <c r="I77" s="5"/>
      <c r="J77" s="5"/>
      <c r="K77" s="5"/>
      <c r="L77" s="5"/>
      <c r="M77" s="5"/>
      <c r="N77" s="5"/>
      <c r="O77" s="5"/>
      <c r="P77" s="5">
        <v>-1</v>
      </c>
      <c r="Q77" s="5">
        <v>-1</v>
      </c>
      <c r="R77" s="5">
        <v>-1</v>
      </c>
      <c r="S77" s="5"/>
      <c r="T77" s="5">
        <v>-1</v>
      </c>
      <c r="U77" s="5">
        <v>-1</v>
      </c>
      <c r="V77" s="5">
        <v>-1</v>
      </c>
      <c r="W77" s="5">
        <v>-1</v>
      </c>
      <c r="X77" s="5">
        <v>-1</v>
      </c>
      <c r="Y77" s="5">
        <v>-1</v>
      </c>
      <c r="Z77" s="5"/>
      <c r="AA77" s="5">
        <v>-1</v>
      </c>
      <c r="AB77" s="5">
        <v>-1</v>
      </c>
      <c r="AC77" s="5">
        <v>-1</v>
      </c>
      <c r="AD77" s="5"/>
      <c r="AE77" s="5">
        <v>-1</v>
      </c>
      <c r="AF77" s="5">
        <v>-1</v>
      </c>
      <c r="AG77" s="5">
        <v>-1</v>
      </c>
      <c r="AH77" s="5">
        <v>-1</v>
      </c>
      <c r="AI77" s="5"/>
      <c r="AJ77" s="5"/>
      <c r="AK77" s="12">
        <v>36</v>
      </c>
    </row>
    <row r="78" spans="1:42" x14ac:dyDescent="0.2">
      <c r="A78" s="3" t="s">
        <v>104</v>
      </c>
      <c r="B78" s="3" t="s">
        <v>52</v>
      </c>
      <c r="C78" s="3" t="s">
        <v>7</v>
      </c>
      <c r="D78" s="3" t="s">
        <v>153</v>
      </c>
      <c r="E78" s="38" t="s">
        <v>33</v>
      </c>
      <c r="F78" s="3" t="s">
        <v>8</v>
      </c>
      <c r="G78" s="5">
        <v>35.5</v>
      </c>
      <c r="H78" s="5">
        <v>39</v>
      </c>
      <c r="I78" s="5">
        <v>46</v>
      </c>
      <c r="J78" s="5">
        <v>80</v>
      </c>
      <c r="K78" s="5">
        <v>52</v>
      </c>
      <c r="L78" s="5">
        <v>56</v>
      </c>
      <c r="M78" s="5">
        <v>61.5</v>
      </c>
      <c r="N78" s="5"/>
      <c r="O78" s="5"/>
      <c r="P78" s="5"/>
      <c r="Q78" s="5"/>
      <c r="R78" s="5"/>
      <c r="S78" s="5"/>
      <c r="T78" s="5"/>
      <c r="U78" s="5"/>
      <c r="V78" s="5"/>
      <c r="W78" s="5"/>
      <c r="X78" s="5"/>
      <c r="Y78" s="5"/>
      <c r="Z78" s="5"/>
      <c r="AA78" s="5"/>
      <c r="AB78" s="5"/>
      <c r="AC78" s="5"/>
      <c r="AD78" s="5"/>
      <c r="AE78" s="5"/>
      <c r="AF78" s="5"/>
      <c r="AG78" s="5"/>
      <c r="AH78" s="5"/>
      <c r="AI78" s="5"/>
      <c r="AJ78" s="5"/>
      <c r="AK78" s="12">
        <v>37</v>
      </c>
      <c r="AM78" s="9">
        <f>+AP78/$AP$3</f>
        <v>3.2750712323567264E-3</v>
      </c>
      <c r="AN78" s="10">
        <f>+AN76+AM78</f>
        <v>0.96146309540861419</v>
      </c>
      <c r="AP78" s="5">
        <f>SUM(G78:AJ78)</f>
        <v>370</v>
      </c>
    </row>
    <row r="79" spans="1:42" x14ac:dyDescent="0.2">
      <c r="A79" s="3" t="s">
        <v>104</v>
      </c>
      <c r="B79" s="3" t="s">
        <v>52</v>
      </c>
      <c r="C79" s="3" t="s">
        <v>7</v>
      </c>
      <c r="D79" s="3" t="s">
        <v>153</v>
      </c>
      <c r="E79" s="38" t="s">
        <v>33</v>
      </c>
      <c r="F79" s="3" t="s">
        <v>9</v>
      </c>
      <c r="G79" s="5">
        <v>-1</v>
      </c>
      <c r="H79" s="5">
        <v>-1</v>
      </c>
      <c r="I79" s="5">
        <v>-1</v>
      </c>
      <c r="J79" s="5">
        <v>-1</v>
      </c>
      <c r="K79" s="5">
        <v>-1</v>
      </c>
      <c r="L79" s="5">
        <v>-1</v>
      </c>
      <c r="M79" s="5">
        <v>-1</v>
      </c>
      <c r="N79" s="5"/>
      <c r="O79" s="5"/>
      <c r="P79" s="5"/>
      <c r="Q79" s="5"/>
      <c r="R79" s="5"/>
      <c r="S79" s="5"/>
      <c r="T79" s="5"/>
      <c r="U79" s="5"/>
      <c r="V79" s="5"/>
      <c r="W79" s="5"/>
      <c r="X79" s="5"/>
      <c r="Y79" s="5"/>
      <c r="Z79" s="5"/>
      <c r="AA79" s="5"/>
      <c r="AB79" s="5"/>
      <c r="AC79" s="5"/>
      <c r="AD79" s="5"/>
      <c r="AE79" s="5"/>
      <c r="AF79" s="5"/>
      <c r="AG79" s="5"/>
      <c r="AH79" s="5"/>
      <c r="AI79" s="5"/>
      <c r="AJ79" s="5"/>
      <c r="AK79" s="12">
        <v>37</v>
      </c>
    </row>
    <row r="80" spans="1:42" x14ac:dyDescent="0.2">
      <c r="A80" s="3" t="s">
        <v>104</v>
      </c>
      <c r="B80" s="3" t="s">
        <v>52</v>
      </c>
      <c r="C80" s="3" t="s">
        <v>7</v>
      </c>
      <c r="D80" s="3" t="s">
        <v>140</v>
      </c>
      <c r="E80" s="38" t="s">
        <v>21</v>
      </c>
      <c r="F80" s="3" t="s">
        <v>8</v>
      </c>
      <c r="G80" s="5">
        <v>41</v>
      </c>
      <c r="H80" s="5">
        <v>28</v>
      </c>
      <c r="I80" s="5">
        <v>16</v>
      </c>
      <c r="J80" s="5">
        <v>23</v>
      </c>
      <c r="K80" s="5">
        <v>10</v>
      </c>
      <c r="L80" s="5">
        <v>64.599999999999994</v>
      </c>
      <c r="M80" s="5">
        <v>52</v>
      </c>
      <c r="N80" s="5">
        <v>46.1</v>
      </c>
      <c r="O80" s="5">
        <v>55.9</v>
      </c>
      <c r="P80" s="5"/>
      <c r="Q80" s="5"/>
      <c r="R80" s="5"/>
      <c r="S80" s="5"/>
      <c r="T80" s="5"/>
      <c r="U80" s="5"/>
      <c r="V80" s="5"/>
      <c r="W80" s="5"/>
      <c r="X80" s="5"/>
      <c r="Y80" s="5"/>
      <c r="Z80" s="5"/>
      <c r="AA80" s="5"/>
      <c r="AB80" s="5"/>
      <c r="AC80" s="5"/>
      <c r="AD80" s="5"/>
      <c r="AE80" s="5"/>
      <c r="AF80" s="5"/>
      <c r="AG80" s="5"/>
      <c r="AH80" s="5"/>
      <c r="AI80" s="5"/>
      <c r="AJ80" s="5"/>
      <c r="AK80" s="12">
        <v>38</v>
      </c>
      <c r="AM80" s="9">
        <f>+AP80/$AP$3</f>
        <v>2.9794296670574974E-3</v>
      </c>
      <c r="AN80" s="10">
        <f>+AN78+AM80</f>
        <v>0.96444252507567163</v>
      </c>
      <c r="AP80" s="5">
        <f>SUM(G80:AJ80)</f>
        <v>336.59999999999997</v>
      </c>
    </row>
    <row r="81" spans="1:42" x14ac:dyDescent="0.2">
      <c r="A81" s="3" t="s">
        <v>104</v>
      </c>
      <c r="B81" s="3" t="s">
        <v>52</v>
      </c>
      <c r="C81" s="3" t="s">
        <v>7</v>
      </c>
      <c r="D81" s="3" t="s">
        <v>140</v>
      </c>
      <c r="E81" s="38" t="s">
        <v>21</v>
      </c>
      <c r="F81" s="3" t="s">
        <v>9</v>
      </c>
      <c r="G81" s="5">
        <v>-1</v>
      </c>
      <c r="H81" s="5">
        <v>-1</v>
      </c>
      <c r="I81" s="5">
        <v>-1</v>
      </c>
      <c r="J81" s="5">
        <v>-1</v>
      </c>
      <c r="K81" s="5">
        <v>-1</v>
      </c>
      <c r="L81" s="5">
        <v>-1</v>
      </c>
      <c r="M81" s="5">
        <v>-1</v>
      </c>
      <c r="N81" s="5">
        <v>-1</v>
      </c>
      <c r="O81" s="5">
        <v>-1</v>
      </c>
      <c r="P81" s="5"/>
      <c r="Q81" s="5"/>
      <c r="R81" s="5"/>
      <c r="S81" s="5"/>
      <c r="T81" s="5"/>
      <c r="U81" s="5"/>
      <c r="V81" s="5"/>
      <c r="W81" s="5"/>
      <c r="X81" s="5"/>
      <c r="Y81" s="5"/>
      <c r="Z81" s="5"/>
      <c r="AA81" s="5"/>
      <c r="AB81" s="5"/>
      <c r="AC81" s="5"/>
      <c r="AD81" s="5"/>
      <c r="AE81" s="5"/>
      <c r="AF81" s="5"/>
      <c r="AG81" s="5"/>
      <c r="AH81" s="5"/>
      <c r="AI81" s="5"/>
      <c r="AJ81" s="5"/>
      <c r="AK81" s="12">
        <v>38</v>
      </c>
    </row>
    <row r="82" spans="1:42" x14ac:dyDescent="0.2">
      <c r="A82" s="3" t="s">
        <v>104</v>
      </c>
      <c r="B82" s="3" t="s">
        <v>52</v>
      </c>
      <c r="C82" s="3" t="s">
        <v>7</v>
      </c>
      <c r="D82" s="3" t="s">
        <v>66</v>
      </c>
      <c r="E82" s="38" t="s">
        <v>27</v>
      </c>
      <c r="F82" s="3" t="s">
        <v>8</v>
      </c>
      <c r="G82" s="5"/>
      <c r="H82" s="5"/>
      <c r="I82" s="5"/>
      <c r="J82" s="5"/>
      <c r="K82" s="5"/>
      <c r="L82" s="5"/>
      <c r="M82" s="5"/>
      <c r="N82" s="5"/>
      <c r="O82" s="5"/>
      <c r="P82" s="5"/>
      <c r="Q82" s="5">
        <v>31.207000000000001</v>
      </c>
      <c r="R82" s="5">
        <v>41.38</v>
      </c>
      <c r="S82" s="5">
        <v>24.088999999999999</v>
      </c>
      <c r="T82" s="5">
        <v>36.04</v>
      </c>
      <c r="U82" s="5">
        <v>33.384999999999998</v>
      </c>
      <c r="V82" s="5">
        <v>23.547999999999998</v>
      </c>
      <c r="W82" s="5">
        <v>13.929</v>
      </c>
      <c r="X82" s="5">
        <v>1.7030000000000001</v>
      </c>
      <c r="Y82" s="5">
        <v>25.234999999999999</v>
      </c>
      <c r="Z82" s="5">
        <v>20.469000000000001</v>
      </c>
      <c r="AA82" s="5">
        <v>19.071999999999999</v>
      </c>
      <c r="AB82" s="5">
        <v>12.663</v>
      </c>
      <c r="AC82" s="5">
        <v>7.556</v>
      </c>
      <c r="AD82" s="5">
        <v>7.9740000000000002</v>
      </c>
      <c r="AE82" s="5">
        <v>8.1120000000000001</v>
      </c>
      <c r="AF82" s="5">
        <v>5.6159999999999997</v>
      </c>
      <c r="AG82" s="5">
        <v>7.7690000000000001</v>
      </c>
      <c r="AH82" s="5">
        <v>5.2169999999999996</v>
      </c>
      <c r="AI82" s="5">
        <v>3.5990000000000002</v>
      </c>
      <c r="AJ82" s="5">
        <v>6.5650000000000004</v>
      </c>
      <c r="AK82" s="12">
        <v>39</v>
      </c>
      <c r="AM82" s="9">
        <f>+AP82/$AP$3</f>
        <v>2.9664001944790402E-3</v>
      </c>
      <c r="AN82" s="10">
        <f>+AN80+AM82</f>
        <v>0.96740892527015065</v>
      </c>
      <c r="AP82" s="5">
        <f>SUM(G82:AJ82)</f>
        <v>335.12799999999999</v>
      </c>
    </row>
    <row r="83" spans="1:42" x14ac:dyDescent="0.2">
      <c r="A83" s="3" t="s">
        <v>104</v>
      </c>
      <c r="B83" s="3" t="s">
        <v>52</v>
      </c>
      <c r="C83" s="3" t="s">
        <v>7</v>
      </c>
      <c r="D83" s="3" t="s">
        <v>66</v>
      </c>
      <c r="E83" s="38" t="s">
        <v>27</v>
      </c>
      <c r="F83" s="3" t="s">
        <v>9</v>
      </c>
      <c r="G83" s="5"/>
      <c r="H83" s="5"/>
      <c r="I83" s="5"/>
      <c r="J83" s="5"/>
      <c r="K83" s="5"/>
      <c r="L83" s="5"/>
      <c r="M83" s="5"/>
      <c r="N83" s="5"/>
      <c r="O83" s="5"/>
      <c r="P83" s="5"/>
      <c r="Q83" s="5">
        <v>-1</v>
      </c>
      <c r="R83" s="5">
        <v>-1</v>
      </c>
      <c r="S83" s="5">
        <v>-1</v>
      </c>
      <c r="T83" s="5">
        <v>-1</v>
      </c>
      <c r="U83" s="5">
        <v>-1</v>
      </c>
      <c r="V83" s="5">
        <v>-1</v>
      </c>
      <c r="W83" s="5">
        <v>-1</v>
      </c>
      <c r="X83" s="5">
        <v>-1</v>
      </c>
      <c r="Y83" s="5">
        <v>-1</v>
      </c>
      <c r="Z83" s="5">
        <v>-1</v>
      </c>
      <c r="AA83" s="5">
        <v>-1</v>
      </c>
      <c r="AB83" s="5">
        <v>-1</v>
      </c>
      <c r="AC83" s="5">
        <v>-1</v>
      </c>
      <c r="AD83" s="5">
        <v>-1</v>
      </c>
      <c r="AE83" s="5">
        <v>-1</v>
      </c>
      <c r="AF83" s="5">
        <v>-1</v>
      </c>
      <c r="AG83" s="5">
        <v>-1</v>
      </c>
      <c r="AH83" s="5">
        <v>-1</v>
      </c>
      <c r="AI83" s="5">
        <v>-1</v>
      </c>
      <c r="AJ83" s="5">
        <v>-1</v>
      </c>
      <c r="AK83" s="12">
        <v>39</v>
      </c>
    </row>
    <row r="84" spans="1:42" x14ac:dyDescent="0.2">
      <c r="A84" s="3" t="s">
        <v>104</v>
      </c>
      <c r="B84" s="3" t="s">
        <v>52</v>
      </c>
      <c r="C84" s="3" t="s">
        <v>7</v>
      </c>
      <c r="D84" s="3" t="s">
        <v>66</v>
      </c>
      <c r="E84" s="38" t="s">
        <v>25</v>
      </c>
      <c r="F84" s="3" t="s">
        <v>8</v>
      </c>
      <c r="G84" s="5"/>
      <c r="H84" s="5"/>
      <c r="I84" s="5"/>
      <c r="J84" s="5"/>
      <c r="K84" s="5">
        <v>51.5</v>
      </c>
      <c r="L84" s="5">
        <v>51.6</v>
      </c>
      <c r="M84" s="5">
        <v>40.700000000000003</v>
      </c>
      <c r="N84" s="5">
        <v>41</v>
      </c>
      <c r="O84" s="5"/>
      <c r="P84" s="5"/>
      <c r="Q84" s="5">
        <v>3.0859999999999999</v>
      </c>
      <c r="R84" s="5">
        <v>4.093</v>
      </c>
      <c r="S84" s="5">
        <v>2.2480000000000002</v>
      </c>
      <c r="T84" s="5">
        <v>4.8499999999999996</v>
      </c>
      <c r="U84" s="5">
        <v>2.952</v>
      </c>
      <c r="V84" s="5">
        <v>3.3260000000000001</v>
      </c>
      <c r="W84" s="5">
        <v>2.734</v>
      </c>
      <c r="X84" s="5">
        <v>28.1</v>
      </c>
      <c r="Y84" s="5">
        <v>3.327</v>
      </c>
      <c r="Z84" s="5">
        <v>1.4139999999999999</v>
      </c>
      <c r="AA84" s="5">
        <v>1.6020000000000001</v>
      </c>
      <c r="AB84" s="5">
        <v>3.8530000000000002</v>
      </c>
      <c r="AC84" s="5">
        <v>2.9319999999999999</v>
      </c>
      <c r="AD84" s="5">
        <v>3.1930000000000001</v>
      </c>
      <c r="AE84" s="5">
        <v>2.222</v>
      </c>
      <c r="AF84" s="5">
        <v>1.1160000000000001</v>
      </c>
      <c r="AG84" s="5">
        <v>1.2969999999999999</v>
      </c>
      <c r="AH84" s="5">
        <v>1.8660000000000001</v>
      </c>
      <c r="AI84" s="5">
        <v>1.0469999999999999</v>
      </c>
      <c r="AJ84" s="5">
        <v>4.7569999999999997</v>
      </c>
      <c r="AK84" s="12">
        <v>40</v>
      </c>
      <c r="AM84" s="9">
        <f>+AP84/$AP$3</f>
        <v>2.3440215902609369E-3</v>
      </c>
      <c r="AN84" s="10">
        <f>+AN82+AM84</f>
        <v>0.96975294686041158</v>
      </c>
      <c r="AP84" s="5">
        <f>SUM(G84:AJ84)</f>
        <v>264.81500000000005</v>
      </c>
    </row>
    <row r="85" spans="1:42" x14ac:dyDescent="0.2">
      <c r="A85" s="3" t="s">
        <v>104</v>
      </c>
      <c r="B85" s="3" t="s">
        <v>52</v>
      </c>
      <c r="C85" s="3" t="s">
        <v>7</v>
      </c>
      <c r="D85" s="3" t="s">
        <v>66</v>
      </c>
      <c r="E85" s="38" t="s">
        <v>25</v>
      </c>
      <c r="F85" s="3" t="s">
        <v>9</v>
      </c>
      <c r="G85" s="5"/>
      <c r="H85" s="5"/>
      <c r="I85" s="5"/>
      <c r="J85" s="5"/>
      <c r="K85" s="5">
        <v>-1</v>
      </c>
      <c r="L85" s="5">
        <v>-1</v>
      </c>
      <c r="M85" s="5">
        <v>-1</v>
      </c>
      <c r="N85" s="5">
        <v>-1</v>
      </c>
      <c r="O85" s="5"/>
      <c r="P85" s="5"/>
      <c r="Q85" s="5">
        <v>-1</v>
      </c>
      <c r="R85" s="5">
        <v>-1</v>
      </c>
      <c r="S85" s="5">
        <v>-1</v>
      </c>
      <c r="T85" s="5">
        <v>-1</v>
      </c>
      <c r="U85" s="5">
        <v>-1</v>
      </c>
      <c r="V85" s="5">
        <v>-1</v>
      </c>
      <c r="W85" s="5">
        <v>-1</v>
      </c>
      <c r="X85" s="5">
        <v>-1</v>
      </c>
      <c r="Y85" s="5" t="s">
        <v>13</v>
      </c>
      <c r="Z85" s="5" t="s">
        <v>13</v>
      </c>
      <c r="AA85" s="5" t="s">
        <v>13</v>
      </c>
      <c r="AB85" s="5" t="s">
        <v>13</v>
      </c>
      <c r="AC85" s="5" t="s">
        <v>13</v>
      </c>
      <c r="AD85" s="5" t="s">
        <v>13</v>
      </c>
      <c r="AE85" s="5">
        <v>-1</v>
      </c>
      <c r="AF85" s="5" t="s">
        <v>13</v>
      </c>
      <c r="AG85" s="5" t="s">
        <v>13</v>
      </c>
      <c r="AH85" s="5" t="s">
        <v>13</v>
      </c>
      <c r="AI85" s="5" t="s">
        <v>13</v>
      </c>
      <c r="AJ85" s="5" t="s">
        <v>13</v>
      </c>
      <c r="AK85" s="12">
        <v>40</v>
      </c>
    </row>
    <row r="86" spans="1:42" x14ac:dyDescent="0.2">
      <c r="A86" s="3" t="s">
        <v>104</v>
      </c>
      <c r="B86" s="3" t="s">
        <v>52</v>
      </c>
      <c r="C86" s="3" t="s">
        <v>17</v>
      </c>
      <c r="D86" s="3" t="s">
        <v>88</v>
      </c>
      <c r="E86" s="38" t="s">
        <v>11</v>
      </c>
      <c r="F86" s="3" t="s">
        <v>8</v>
      </c>
      <c r="G86" s="5"/>
      <c r="H86" s="5"/>
      <c r="I86" s="5"/>
      <c r="J86" s="5"/>
      <c r="K86" s="5"/>
      <c r="L86" s="5"/>
      <c r="M86" s="5"/>
      <c r="N86" s="5"/>
      <c r="O86" s="5"/>
      <c r="P86" s="5"/>
      <c r="Q86" s="5"/>
      <c r="R86" s="5"/>
      <c r="S86" s="5">
        <v>28.27</v>
      </c>
      <c r="T86" s="5">
        <v>30.094999999999999</v>
      </c>
      <c r="U86" s="5">
        <v>43.68</v>
      </c>
      <c r="V86" s="5">
        <v>97.322999999999993</v>
      </c>
      <c r="W86" s="5">
        <v>25.815000000000001</v>
      </c>
      <c r="X86" s="5">
        <v>39.338000000000001</v>
      </c>
      <c r="Y86" s="5"/>
      <c r="Z86" s="5"/>
      <c r="AA86" s="5"/>
      <c r="AB86" s="5"/>
      <c r="AC86" s="5"/>
      <c r="AD86" s="5"/>
      <c r="AE86" s="5"/>
      <c r="AF86" s="5"/>
      <c r="AG86" s="5"/>
      <c r="AH86" s="5"/>
      <c r="AI86" s="5"/>
      <c r="AJ86" s="5"/>
      <c r="AK86" s="12">
        <v>41</v>
      </c>
      <c r="AM86" s="9">
        <f>+AP86/$AP$3</f>
        <v>2.3414192363627939E-3</v>
      </c>
      <c r="AN86" s="10">
        <f>+AN84+AM86</f>
        <v>0.97209436609677435</v>
      </c>
      <c r="AP86" s="5">
        <f>SUM(G86:AJ86)</f>
        <v>264.52100000000002</v>
      </c>
    </row>
    <row r="87" spans="1:42" x14ac:dyDescent="0.2">
      <c r="A87" s="3" t="s">
        <v>104</v>
      </c>
      <c r="B87" s="3" t="s">
        <v>52</v>
      </c>
      <c r="C87" s="3" t="s">
        <v>17</v>
      </c>
      <c r="D87" s="3" t="s">
        <v>88</v>
      </c>
      <c r="E87" s="38" t="s">
        <v>11</v>
      </c>
      <c r="F87" s="3" t="s">
        <v>9</v>
      </c>
      <c r="G87" s="5"/>
      <c r="H87" s="5"/>
      <c r="I87" s="5"/>
      <c r="J87" s="5"/>
      <c r="K87" s="5"/>
      <c r="L87" s="5"/>
      <c r="M87" s="5"/>
      <c r="N87" s="5"/>
      <c r="O87" s="5"/>
      <c r="P87" s="5"/>
      <c r="Q87" s="5"/>
      <c r="R87" s="5"/>
      <c r="S87" s="5">
        <v>-1</v>
      </c>
      <c r="T87" s="5">
        <v>-1</v>
      </c>
      <c r="U87" s="5">
        <v>-1</v>
      </c>
      <c r="V87" s="5">
        <v>-1</v>
      </c>
      <c r="W87" s="5">
        <v>-1</v>
      </c>
      <c r="X87" s="5">
        <v>-1</v>
      </c>
      <c r="Y87" s="5"/>
      <c r="Z87" s="5"/>
      <c r="AA87" s="5"/>
      <c r="AB87" s="5"/>
      <c r="AC87" s="5"/>
      <c r="AD87" s="5"/>
      <c r="AE87" s="5"/>
      <c r="AF87" s="5"/>
      <c r="AG87" s="5"/>
      <c r="AH87" s="5"/>
      <c r="AI87" s="5"/>
      <c r="AJ87" s="5"/>
      <c r="AK87" s="12">
        <v>41</v>
      </c>
    </row>
    <row r="88" spans="1:42" x14ac:dyDescent="0.2">
      <c r="A88" s="3" t="s">
        <v>104</v>
      </c>
      <c r="B88" s="3" t="s">
        <v>52</v>
      </c>
      <c r="C88" s="3" t="s">
        <v>7</v>
      </c>
      <c r="D88" s="3" t="s">
        <v>97</v>
      </c>
      <c r="E88" s="38" t="s">
        <v>31</v>
      </c>
      <c r="F88" s="3" t="s">
        <v>8</v>
      </c>
      <c r="G88" s="5"/>
      <c r="H88" s="5"/>
      <c r="I88" s="5"/>
      <c r="J88" s="5"/>
      <c r="K88" s="5"/>
      <c r="L88" s="5"/>
      <c r="M88" s="5"/>
      <c r="N88" s="5"/>
      <c r="O88" s="5"/>
      <c r="P88" s="5"/>
      <c r="Q88" s="5"/>
      <c r="R88" s="5"/>
      <c r="S88" s="5"/>
      <c r="T88" s="5"/>
      <c r="U88" s="5">
        <v>3.7999999999999999E-2</v>
      </c>
      <c r="V88" s="5"/>
      <c r="W88" s="5"/>
      <c r="X88" s="5">
        <v>17.181000000000001</v>
      </c>
      <c r="Y88" s="5">
        <v>22.972000000000001</v>
      </c>
      <c r="Z88" s="5">
        <v>10.691000000000001</v>
      </c>
      <c r="AA88" s="5">
        <v>28.934999999999999</v>
      </c>
      <c r="AB88" s="5">
        <v>9.5950000000000006</v>
      </c>
      <c r="AC88" s="5">
        <v>21.597999999999999</v>
      </c>
      <c r="AD88" s="5">
        <v>21.282</v>
      </c>
      <c r="AE88" s="5">
        <v>6.6449999999999996</v>
      </c>
      <c r="AF88" s="5">
        <v>7.7409999999999997</v>
      </c>
      <c r="AG88" s="5">
        <v>3.2149999999999999</v>
      </c>
      <c r="AH88" s="5">
        <v>8.3580000000000005</v>
      </c>
      <c r="AI88" s="5">
        <v>82.668999999999997</v>
      </c>
      <c r="AJ88" s="5">
        <v>15.327</v>
      </c>
      <c r="AK88" s="12">
        <v>42</v>
      </c>
      <c r="AM88" s="9">
        <f>+AP88/$AP$3</f>
        <v>2.2681815623722002E-3</v>
      </c>
      <c r="AN88" s="10">
        <f>+AN86+AM88</f>
        <v>0.97436254765914654</v>
      </c>
      <c r="AP88" s="5">
        <f>SUM(G88:AJ88)</f>
        <v>256.24700000000001</v>
      </c>
    </row>
    <row r="89" spans="1:42" x14ac:dyDescent="0.2">
      <c r="A89" s="3" t="s">
        <v>104</v>
      </c>
      <c r="B89" s="3" t="s">
        <v>52</v>
      </c>
      <c r="C89" s="3" t="s">
        <v>7</v>
      </c>
      <c r="D89" s="3" t="s">
        <v>97</v>
      </c>
      <c r="E89" s="38" t="s">
        <v>31</v>
      </c>
      <c r="F89" s="3" t="s">
        <v>9</v>
      </c>
      <c r="G89" s="5"/>
      <c r="H89" s="5"/>
      <c r="I89" s="5"/>
      <c r="J89" s="5"/>
      <c r="K89" s="5"/>
      <c r="L89" s="5"/>
      <c r="M89" s="5"/>
      <c r="N89" s="5"/>
      <c r="O89" s="5"/>
      <c r="P89" s="5"/>
      <c r="Q89" s="5"/>
      <c r="R89" s="5"/>
      <c r="S89" s="5"/>
      <c r="T89" s="5"/>
      <c r="U89" s="5">
        <v>-1</v>
      </c>
      <c r="V89" s="5"/>
      <c r="W89" s="5"/>
      <c r="X89" s="5">
        <v>-1</v>
      </c>
      <c r="Y89" s="5">
        <v>-1</v>
      </c>
      <c r="Z89" s="5">
        <v>-1</v>
      </c>
      <c r="AA89" s="5">
        <v>-1</v>
      </c>
      <c r="AB89" s="5">
        <v>-1</v>
      </c>
      <c r="AC89" s="5">
        <v>-1</v>
      </c>
      <c r="AD89" s="5">
        <v>-1</v>
      </c>
      <c r="AE89" s="5">
        <v>-1</v>
      </c>
      <c r="AF89" s="5">
        <v>-1</v>
      </c>
      <c r="AG89" s="5">
        <v>-1</v>
      </c>
      <c r="AH89" s="5">
        <v>-1</v>
      </c>
      <c r="AI89" s="5">
        <v>-1</v>
      </c>
      <c r="AJ89" s="5">
        <v>-1</v>
      </c>
      <c r="AK89" s="12">
        <v>42</v>
      </c>
    </row>
    <row r="90" spans="1:42" x14ac:dyDescent="0.2">
      <c r="A90" s="3" t="s">
        <v>104</v>
      </c>
      <c r="B90" s="3" t="s">
        <v>52</v>
      </c>
      <c r="C90" s="3" t="s">
        <v>7</v>
      </c>
      <c r="D90" s="3" t="s">
        <v>66</v>
      </c>
      <c r="E90" s="38" t="s">
        <v>21</v>
      </c>
      <c r="F90" s="3" t="s">
        <v>8</v>
      </c>
      <c r="G90" s="5">
        <v>91</v>
      </c>
      <c r="H90" s="5">
        <v>82</v>
      </c>
      <c r="I90" s="5">
        <v>42</v>
      </c>
      <c r="J90" s="5">
        <v>35</v>
      </c>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12">
        <v>43</v>
      </c>
      <c r="AM90" s="9">
        <f>+AP90/$AP$3</f>
        <v>2.2128859678085988E-3</v>
      </c>
      <c r="AN90" s="10">
        <f>+AN88+AM90</f>
        <v>0.97657543362695509</v>
      </c>
      <c r="AP90" s="5">
        <f>SUM(G90:AJ90)</f>
        <v>250</v>
      </c>
    </row>
    <row r="91" spans="1:42" x14ac:dyDescent="0.2">
      <c r="A91" s="3" t="s">
        <v>104</v>
      </c>
      <c r="B91" s="3" t="s">
        <v>52</v>
      </c>
      <c r="C91" s="3" t="s">
        <v>7</v>
      </c>
      <c r="D91" s="3" t="s">
        <v>66</v>
      </c>
      <c r="E91" s="38" t="s">
        <v>21</v>
      </c>
      <c r="F91" s="3" t="s">
        <v>9</v>
      </c>
      <c r="G91" s="5">
        <v>-1</v>
      </c>
      <c r="H91" s="5">
        <v>-1</v>
      </c>
      <c r="I91" s="5">
        <v>-1</v>
      </c>
      <c r="J91" s="5">
        <v>-1</v>
      </c>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12">
        <v>43</v>
      </c>
    </row>
    <row r="92" spans="1:42" x14ac:dyDescent="0.2">
      <c r="A92" s="3" t="s">
        <v>104</v>
      </c>
      <c r="B92" s="3" t="s">
        <v>52</v>
      </c>
      <c r="C92" s="3" t="s">
        <v>7</v>
      </c>
      <c r="D92" s="3" t="s">
        <v>24</v>
      </c>
      <c r="E92" s="38" t="s">
        <v>11</v>
      </c>
      <c r="F92" s="3" t="s">
        <v>8</v>
      </c>
      <c r="G92" s="5"/>
      <c r="H92" s="5"/>
      <c r="I92" s="5"/>
      <c r="J92" s="5"/>
      <c r="K92" s="5"/>
      <c r="L92" s="5"/>
      <c r="M92" s="5"/>
      <c r="N92" s="5"/>
      <c r="O92" s="5"/>
      <c r="P92" s="5"/>
      <c r="Q92" s="5"/>
      <c r="R92" s="5"/>
      <c r="S92" s="5"/>
      <c r="T92" s="5">
        <v>12.666</v>
      </c>
      <c r="U92" s="5">
        <v>6.8849999999999998</v>
      </c>
      <c r="V92" s="5">
        <v>30.861000000000001</v>
      </c>
      <c r="W92" s="5">
        <v>56.868000000000002</v>
      </c>
      <c r="X92" s="5">
        <v>23.122</v>
      </c>
      <c r="Y92" s="5">
        <v>77.837000000000003</v>
      </c>
      <c r="Z92" s="5">
        <v>9.2919999999999998</v>
      </c>
      <c r="AA92" s="5"/>
      <c r="AB92" s="5"/>
      <c r="AC92" s="5"/>
      <c r="AD92" s="5"/>
      <c r="AE92" s="5"/>
      <c r="AF92" s="5"/>
      <c r="AG92" s="5"/>
      <c r="AH92" s="5"/>
      <c r="AI92" s="5"/>
      <c r="AJ92" s="5"/>
      <c r="AK92" s="12">
        <v>44</v>
      </c>
      <c r="AM92" s="9">
        <f>+AP92/$AP$3</f>
        <v>1.9254851898534891E-3</v>
      </c>
      <c r="AN92" s="10">
        <f>+AN90+AM92</f>
        <v>0.97850091881680856</v>
      </c>
      <c r="AP92" s="5">
        <f>SUM(G92:AJ92)</f>
        <v>217.53099999999998</v>
      </c>
    </row>
    <row r="93" spans="1:42" x14ac:dyDescent="0.2">
      <c r="A93" s="3" t="s">
        <v>104</v>
      </c>
      <c r="B93" s="3" t="s">
        <v>52</v>
      </c>
      <c r="C93" s="3" t="s">
        <v>7</v>
      </c>
      <c r="D93" s="3" t="s">
        <v>24</v>
      </c>
      <c r="E93" s="38" t="s">
        <v>11</v>
      </c>
      <c r="F93" s="3" t="s">
        <v>9</v>
      </c>
      <c r="G93" s="5"/>
      <c r="H93" s="5"/>
      <c r="I93" s="5"/>
      <c r="J93" s="5"/>
      <c r="K93" s="5"/>
      <c r="L93" s="5"/>
      <c r="M93" s="5"/>
      <c r="N93" s="5"/>
      <c r="O93" s="5"/>
      <c r="P93" s="5"/>
      <c r="Q93" s="5"/>
      <c r="R93" s="5"/>
      <c r="S93" s="5"/>
      <c r="T93" s="5">
        <v>-1</v>
      </c>
      <c r="U93" s="5">
        <v>-1</v>
      </c>
      <c r="V93" s="5">
        <v>-1</v>
      </c>
      <c r="W93" s="5">
        <v>-1</v>
      </c>
      <c r="X93" s="5">
        <v>-1</v>
      </c>
      <c r="Y93" s="5">
        <v>-1</v>
      </c>
      <c r="Z93" s="5">
        <v>-1</v>
      </c>
      <c r="AA93" s="5"/>
      <c r="AB93" s="5"/>
      <c r="AC93" s="5"/>
      <c r="AD93" s="5"/>
      <c r="AE93" s="5"/>
      <c r="AF93" s="5"/>
      <c r="AG93" s="5"/>
      <c r="AH93" s="5"/>
      <c r="AI93" s="5"/>
      <c r="AJ93" s="5"/>
      <c r="AK93" s="12">
        <v>44</v>
      </c>
    </row>
    <row r="94" spans="1:42" x14ac:dyDescent="0.2">
      <c r="A94" s="3" t="s">
        <v>104</v>
      </c>
      <c r="B94" s="3" t="s">
        <v>52</v>
      </c>
      <c r="C94" s="3" t="s">
        <v>7</v>
      </c>
      <c r="D94" s="3" t="s">
        <v>125</v>
      </c>
      <c r="E94" s="38" t="s">
        <v>31</v>
      </c>
      <c r="F94" s="3" t="s">
        <v>8</v>
      </c>
      <c r="G94" s="5">
        <v>0.312</v>
      </c>
      <c r="H94" s="5"/>
      <c r="I94" s="5"/>
      <c r="J94" s="5"/>
      <c r="K94" s="5"/>
      <c r="L94" s="5"/>
      <c r="M94" s="5">
        <v>7.0000000000000001E-3</v>
      </c>
      <c r="N94" s="5">
        <v>0.08</v>
      </c>
      <c r="O94" s="5">
        <v>0.121</v>
      </c>
      <c r="P94" s="5"/>
      <c r="Q94" s="5"/>
      <c r="R94" s="5">
        <v>15.994</v>
      </c>
      <c r="S94" s="5">
        <v>2.5230000000000001</v>
      </c>
      <c r="T94" s="5">
        <v>0.14099999999999999</v>
      </c>
      <c r="U94" s="5">
        <v>11.414</v>
      </c>
      <c r="V94" s="5"/>
      <c r="W94" s="5">
        <v>4.6029999999999998</v>
      </c>
      <c r="X94" s="5">
        <v>5.1989999999999998</v>
      </c>
      <c r="Y94" s="5">
        <v>11.455</v>
      </c>
      <c r="Z94" s="5">
        <v>8.6829999999999998</v>
      </c>
      <c r="AA94" s="5">
        <v>94.983999999999995</v>
      </c>
      <c r="AB94" s="5">
        <v>1.161</v>
      </c>
      <c r="AC94" s="5">
        <v>24.92</v>
      </c>
      <c r="AD94" s="5">
        <v>1.1990000000000001</v>
      </c>
      <c r="AE94" s="5">
        <v>0.88600000000000001</v>
      </c>
      <c r="AF94" s="5">
        <v>0.79400000000000004</v>
      </c>
      <c r="AG94" s="5">
        <v>3.1989999999999998</v>
      </c>
      <c r="AH94" s="5">
        <v>0.26800000000000002</v>
      </c>
      <c r="AI94" s="5"/>
      <c r="AJ94" s="5">
        <v>6.9000000000000006E-2</v>
      </c>
      <c r="AK94" s="12">
        <v>45</v>
      </c>
      <c r="AM94" s="9">
        <f>+AP94/$AP$3</f>
        <v>1.6641964663185213E-3</v>
      </c>
      <c r="AN94" s="10">
        <f>+AN92+AM94</f>
        <v>0.98016511528312711</v>
      </c>
      <c r="AP94" s="5">
        <f>SUM(G94:AJ94)</f>
        <v>188.012</v>
      </c>
    </row>
    <row r="95" spans="1:42" x14ac:dyDescent="0.2">
      <c r="A95" s="3" t="s">
        <v>104</v>
      </c>
      <c r="B95" s="3" t="s">
        <v>52</v>
      </c>
      <c r="C95" s="3" t="s">
        <v>7</v>
      </c>
      <c r="D95" s="3" t="s">
        <v>125</v>
      </c>
      <c r="E95" s="38" t="s">
        <v>31</v>
      </c>
      <c r="F95" s="3" t="s">
        <v>9</v>
      </c>
      <c r="G95" s="5" t="s">
        <v>13</v>
      </c>
      <c r="H95" s="5"/>
      <c r="I95" s="5"/>
      <c r="J95" s="5"/>
      <c r="K95" s="5"/>
      <c r="L95" s="5"/>
      <c r="M95" s="5" t="s">
        <v>13</v>
      </c>
      <c r="N95" s="5" t="s">
        <v>13</v>
      </c>
      <c r="O95" s="5" t="s">
        <v>13</v>
      </c>
      <c r="P95" s="5"/>
      <c r="Q95" s="5"/>
      <c r="R95" s="5" t="s">
        <v>13</v>
      </c>
      <c r="S95" s="5" t="s">
        <v>13</v>
      </c>
      <c r="T95" s="5" t="s">
        <v>13</v>
      </c>
      <c r="U95" s="5" t="s">
        <v>13</v>
      </c>
      <c r="V95" s="5"/>
      <c r="W95" s="5" t="s">
        <v>13</v>
      </c>
      <c r="X95" s="5" t="s">
        <v>13</v>
      </c>
      <c r="Y95" s="5" t="s">
        <v>13</v>
      </c>
      <c r="Z95" s="5" t="s">
        <v>13</v>
      </c>
      <c r="AA95" s="5" t="s">
        <v>13</v>
      </c>
      <c r="AB95" s="5" t="s">
        <v>13</v>
      </c>
      <c r="AC95" s="5" t="s">
        <v>13</v>
      </c>
      <c r="AD95" s="5" t="s">
        <v>13</v>
      </c>
      <c r="AE95" s="5" t="s">
        <v>13</v>
      </c>
      <c r="AF95" s="5">
        <v>-1</v>
      </c>
      <c r="AG95" s="5" t="s">
        <v>13</v>
      </c>
      <c r="AH95" s="5">
        <v>-1</v>
      </c>
      <c r="AI95" s="5"/>
      <c r="AJ95" s="5" t="s">
        <v>13</v>
      </c>
      <c r="AK95" s="12">
        <v>45</v>
      </c>
    </row>
    <row r="96" spans="1:42" x14ac:dyDescent="0.2">
      <c r="A96" s="3" t="s">
        <v>104</v>
      </c>
      <c r="B96" s="3" t="s">
        <v>52</v>
      </c>
      <c r="C96" s="3" t="s">
        <v>7</v>
      </c>
      <c r="D96" s="3" t="s">
        <v>137</v>
      </c>
      <c r="E96" s="38" t="s">
        <v>25</v>
      </c>
      <c r="F96" s="3" t="s">
        <v>8</v>
      </c>
      <c r="G96" s="5"/>
      <c r="H96" s="5"/>
      <c r="I96" s="5"/>
      <c r="J96" s="5"/>
      <c r="K96" s="5"/>
      <c r="L96" s="5"/>
      <c r="M96" s="5"/>
      <c r="N96" s="5"/>
      <c r="O96" s="5"/>
      <c r="P96" s="5"/>
      <c r="Q96" s="5"/>
      <c r="R96" s="5"/>
      <c r="S96" s="5"/>
      <c r="T96" s="5"/>
      <c r="U96" s="5"/>
      <c r="V96" s="5"/>
      <c r="W96" s="5"/>
      <c r="X96" s="5"/>
      <c r="Y96" s="5"/>
      <c r="Z96" s="5"/>
      <c r="AA96" s="5"/>
      <c r="AB96" s="5">
        <v>46</v>
      </c>
      <c r="AC96" s="5">
        <v>45.005000000000003</v>
      </c>
      <c r="AD96" s="5"/>
      <c r="AE96" s="5">
        <v>40.731000000000002</v>
      </c>
      <c r="AF96" s="5">
        <v>12.116</v>
      </c>
      <c r="AG96" s="5">
        <v>25.957000000000001</v>
      </c>
      <c r="AH96" s="5">
        <v>10.124000000000001</v>
      </c>
      <c r="AI96" s="5"/>
      <c r="AJ96" s="5">
        <v>9.5000000000000001E-2</v>
      </c>
      <c r="AK96" s="12">
        <v>46</v>
      </c>
      <c r="AM96" s="9">
        <f>+AP96/$AP$3</f>
        <v>1.5935257400505854E-3</v>
      </c>
      <c r="AN96" s="10">
        <f>+AN94+AM96</f>
        <v>0.98175864102317767</v>
      </c>
      <c r="AP96" s="5">
        <f>SUM(G96:AJ96)</f>
        <v>180.02799999999996</v>
      </c>
    </row>
    <row r="97" spans="1:42" x14ac:dyDescent="0.2">
      <c r="A97" s="3" t="s">
        <v>104</v>
      </c>
      <c r="B97" s="3" t="s">
        <v>52</v>
      </c>
      <c r="C97" s="3" t="s">
        <v>7</v>
      </c>
      <c r="D97" s="3" t="s">
        <v>137</v>
      </c>
      <c r="E97" s="38" t="s">
        <v>25</v>
      </c>
      <c r="F97" s="3" t="s">
        <v>9</v>
      </c>
      <c r="G97" s="5"/>
      <c r="H97" s="5"/>
      <c r="I97" s="5"/>
      <c r="J97" s="5"/>
      <c r="K97" s="5"/>
      <c r="L97" s="5"/>
      <c r="M97" s="5"/>
      <c r="N97" s="5"/>
      <c r="O97" s="5"/>
      <c r="P97" s="5"/>
      <c r="Q97" s="5"/>
      <c r="R97" s="5"/>
      <c r="S97" s="5"/>
      <c r="T97" s="5"/>
      <c r="U97" s="5"/>
      <c r="V97" s="5"/>
      <c r="W97" s="5"/>
      <c r="X97" s="5"/>
      <c r="Y97" s="5"/>
      <c r="Z97" s="5"/>
      <c r="AA97" s="5"/>
      <c r="AB97" s="5">
        <v>-1</v>
      </c>
      <c r="AC97" s="5">
        <v>-1</v>
      </c>
      <c r="AD97" s="5"/>
      <c r="AE97" s="5">
        <v>-1</v>
      </c>
      <c r="AF97" s="5">
        <v>-1</v>
      </c>
      <c r="AG97" s="5">
        <v>-1</v>
      </c>
      <c r="AH97" s="5">
        <v>-1</v>
      </c>
      <c r="AI97" s="5"/>
      <c r="AJ97" s="5" t="s">
        <v>13</v>
      </c>
      <c r="AK97" s="12">
        <v>46</v>
      </c>
    </row>
    <row r="98" spans="1:42" x14ac:dyDescent="0.2">
      <c r="A98" s="3" t="s">
        <v>104</v>
      </c>
      <c r="B98" s="3" t="s">
        <v>52</v>
      </c>
      <c r="C98" s="3" t="s">
        <v>7</v>
      </c>
      <c r="D98" s="3" t="s">
        <v>29</v>
      </c>
      <c r="E98" s="38" t="s">
        <v>25</v>
      </c>
      <c r="F98" s="3" t="s">
        <v>8</v>
      </c>
      <c r="G98" s="5"/>
      <c r="H98" s="5"/>
      <c r="I98" s="5"/>
      <c r="J98" s="5"/>
      <c r="K98" s="5"/>
      <c r="L98" s="5"/>
      <c r="M98" s="5"/>
      <c r="N98" s="5"/>
      <c r="O98" s="5"/>
      <c r="P98" s="5"/>
      <c r="Q98" s="5"/>
      <c r="R98" s="5">
        <v>34.518000000000001</v>
      </c>
      <c r="S98" s="5"/>
      <c r="T98" s="5"/>
      <c r="U98" s="5"/>
      <c r="V98" s="5"/>
      <c r="W98" s="5"/>
      <c r="X98" s="5"/>
      <c r="Y98" s="5"/>
      <c r="Z98" s="5"/>
      <c r="AA98" s="5"/>
      <c r="AB98" s="5">
        <v>15.597</v>
      </c>
      <c r="AC98" s="5">
        <v>11.577</v>
      </c>
      <c r="AD98" s="5">
        <v>17.98</v>
      </c>
      <c r="AE98" s="5">
        <v>14.566000000000001</v>
      </c>
      <c r="AF98" s="5">
        <v>12.497</v>
      </c>
      <c r="AG98" s="5">
        <v>14.468</v>
      </c>
      <c r="AH98" s="5">
        <v>15.298999999999999</v>
      </c>
      <c r="AI98" s="5">
        <v>10.708</v>
      </c>
      <c r="AJ98" s="5">
        <v>8.5869999999999997</v>
      </c>
      <c r="AK98" s="12">
        <v>47</v>
      </c>
      <c r="AM98" s="9">
        <f>+AP98/$AP$3</f>
        <v>1.3790439805067051E-3</v>
      </c>
      <c r="AN98" s="10">
        <f>+AN96+AM98</f>
        <v>0.98313768500368437</v>
      </c>
      <c r="AP98" s="5">
        <f>SUM(G98:AJ98)</f>
        <v>155.797</v>
      </c>
    </row>
    <row r="99" spans="1:42" x14ac:dyDescent="0.2">
      <c r="A99" s="3" t="s">
        <v>104</v>
      </c>
      <c r="B99" s="3" t="s">
        <v>52</v>
      </c>
      <c r="C99" s="3" t="s">
        <v>7</v>
      </c>
      <c r="D99" s="3" t="s">
        <v>29</v>
      </c>
      <c r="E99" s="38" t="s">
        <v>25</v>
      </c>
      <c r="F99" s="3" t="s">
        <v>9</v>
      </c>
      <c r="G99" s="5" t="s">
        <v>13</v>
      </c>
      <c r="H99" s="5" t="s">
        <v>13</v>
      </c>
      <c r="I99" s="5" t="s">
        <v>13</v>
      </c>
      <c r="J99" s="5" t="s">
        <v>13</v>
      </c>
      <c r="K99" s="5" t="s">
        <v>13</v>
      </c>
      <c r="L99" s="5" t="s">
        <v>13</v>
      </c>
      <c r="M99" s="5" t="s">
        <v>13</v>
      </c>
      <c r="N99" s="5" t="s">
        <v>13</v>
      </c>
      <c r="O99" s="5" t="s">
        <v>13</v>
      </c>
      <c r="P99" s="5" t="s">
        <v>13</v>
      </c>
      <c r="Q99" s="5" t="s">
        <v>13</v>
      </c>
      <c r="R99" s="5" t="s">
        <v>13</v>
      </c>
      <c r="S99" s="5" t="s">
        <v>13</v>
      </c>
      <c r="T99" s="5" t="s">
        <v>13</v>
      </c>
      <c r="U99" s="5" t="s">
        <v>13</v>
      </c>
      <c r="V99" s="5" t="s">
        <v>13</v>
      </c>
      <c r="W99" s="5" t="s">
        <v>13</v>
      </c>
      <c r="X99" s="5" t="s">
        <v>13</v>
      </c>
      <c r="Y99" s="5" t="s">
        <v>13</v>
      </c>
      <c r="Z99" s="5" t="s">
        <v>13</v>
      </c>
      <c r="AA99" s="5" t="s">
        <v>13</v>
      </c>
      <c r="AB99" s="5" t="s">
        <v>13</v>
      </c>
      <c r="AC99" s="5" t="s">
        <v>13</v>
      </c>
      <c r="AD99" s="5" t="s">
        <v>13</v>
      </c>
      <c r="AE99" s="5" t="s">
        <v>13</v>
      </c>
      <c r="AF99" s="5" t="s">
        <v>13</v>
      </c>
      <c r="AG99" s="5" t="s">
        <v>13</v>
      </c>
      <c r="AH99" s="5" t="s">
        <v>13</v>
      </c>
      <c r="AI99" s="5" t="s">
        <v>13</v>
      </c>
      <c r="AJ99" s="5" t="s">
        <v>13</v>
      </c>
      <c r="AK99" s="12">
        <v>47</v>
      </c>
    </row>
    <row r="100" spans="1:42" x14ac:dyDescent="0.2">
      <c r="A100" s="3" t="s">
        <v>104</v>
      </c>
      <c r="B100" s="3" t="s">
        <v>52</v>
      </c>
      <c r="C100" s="3" t="s">
        <v>7</v>
      </c>
      <c r="D100" s="3" t="s">
        <v>90</v>
      </c>
      <c r="E100" s="38" t="s">
        <v>25</v>
      </c>
      <c r="F100" s="3" t="s">
        <v>8</v>
      </c>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v>3.746</v>
      </c>
      <c r="AF100" s="5">
        <v>28.567</v>
      </c>
      <c r="AG100" s="5">
        <v>27.041</v>
      </c>
      <c r="AH100" s="5">
        <v>34.14</v>
      </c>
      <c r="AI100" s="5">
        <v>22.952999999999999</v>
      </c>
      <c r="AJ100" s="5">
        <v>33.305</v>
      </c>
      <c r="AK100" s="12">
        <v>48</v>
      </c>
      <c r="AM100" s="9">
        <f>+AP100/$AP$3</f>
        <v>1.3255363978050933E-3</v>
      </c>
      <c r="AN100" s="10">
        <f>+AN98+AM100</f>
        <v>0.98446322140148945</v>
      </c>
      <c r="AP100" s="5">
        <f>SUM(G100:AJ100)</f>
        <v>149.75200000000001</v>
      </c>
    </row>
    <row r="101" spans="1:42" x14ac:dyDescent="0.2">
      <c r="A101" s="3" t="s">
        <v>104</v>
      </c>
      <c r="B101" s="3" t="s">
        <v>52</v>
      </c>
      <c r="C101" s="3" t="s">
        <v>7</v>
      </c>
      <c r="D101" s="3" t="s">
        <v>90</v>
      </c>
      <c r="E101" s="38" t="s">
        <v>25</v>
      </c>
      <c r="F101" s="3" t="s">
        <v>9</v>
      </c>
      <c r="G101" s="5"/>
      <c r="H101" s="5"/>
      <c r="I101" s="5"/>
      <c r="J101" s="5"/>
      <c r="K101" s="5"/>
      <c r="L101" s="5"/>
      <c r="M101" s="5"/>
      <c r="N101" s="5"/>
      <c r="O101" s="5"/>
      <c r="P101" s="5"/>
      <c r="Q101" s="5"/>
      <c r="R101" s="5"/>
      <c r="S101" s="5"/>
      <c r="T101" s="5"/>
      <c r="U101" s="5"/>
      <c r="V101" s="5"/>
      <c r="W101" s="5"/>
      <c r="X101" s="5"/>
      <c r="Y101" s="5"/>
      <c r="Z101" s="5"/>
      <c r="AA101" s="5"/>
      <c r="AB101" s="5"/>
      <c r="AC101" s="5"/>
      <c r="AD101" s="5"/>
      <c r="AE101" s="5">
        <v>-1</v>
      </c>
      <c r="AF101" s="5">
        <v>-1</v>
      </c>
      <c r="AG101" s="5" t="s">
        <v>13</v>
      </c>
      <c r="AH101" s="5" t="s">
        <v>13</v>
      </c>
      <c r="AI101" s="5" t="s">
        <v>13</v>
      </c>
      <c r="AJ101" s="5" t="s">
        <v>13</v>
      </c>
      <c r="AK101" s="12">
        <v>48</v>
      </c>
    </row>
    <row r="102" spans="1:42" x14ac:dyDescent="0.2">
      <c r="A102" s="3" t="s">
        <v>104</v>
      </c>
      <c r="B102" s="3" t="s">
        <v>52</v>
      </c>
      <c r="C102" s="3" t="s">
        <v>7</v>
      </c>
      <c r="D102" s="3" t="s">
        <v>53</v>
      </c>
      <c r="E102" s="38" t="s">
        <v>31</v>
      </c>
      <c r="F102" s="3" t="s">
        <v>8</v>
      </c>
      <c r="G102" s="5"/>
      <c r="H102" s="5"/>
      <c r="I102" s="5"/>
      <c r="J102" s="5"/>
      <c r="K102" s="5"/>
      <c r="L102" s="5"/>
      <c r="M102" s="5"/>
      <c r="N102" s="5"/>
      <c r="O102" s="5"/>
      <c r="P102" s="5"/>
      <c r="Q102" s="5"/>
      <c r="R102" s="5"/>
      <c r="S102" s="5">
        <v>0.20899999999999999</v>
      </c>
      <c r="T102" s="5">
        <v>0.01</v>
      </c>
      <c r="U102" s="5">
        <v>0.106</v>
      </c>
      <c r="V102" s="5"/>
      <c r="W102" s="5">
        <v>1</v>
      </c>
      <c r="X102" s="5">
        <v>5</v>
      </c>
      <c r="Y102" s="5"/>
      <c r="Z102" s="5">
        <v>1</v>
      </c>
      <c r="AA102" s="5">
        <v>23.36</v>
      </c>
      <c r="AB102" s="5">
        <v>0.05</v>
      </c>
      <c r="AC102" s="5">
        <v>1.865</v>
      </c>
      <c r="AD102" s="5"/>
      <c r="AE102" s="5"/>
      <c r="AF102" s="5"/>
      <c r="AG102" s="5"/>
      <c r="AH102" s="5"/>
      <c r="AI102" s="5">
        <v>20.978000000000002</v>
      </c>
      <c r="AJ102" s="5">
        <v>88.968000000000004</v>
      </c>
      <c r="AK102" s="12">
        <v>49</v>
      </c>
      <c r="AM102" s="9">
        <f>+AP102/$AP$3</f>
        <v>1.2617521726689782E-3</v>
      </c>
      <c r="AN102" s="10">
        <f>+AN100+AM102</f>
        <v>0.98572497357415845</v>
      </c>
      <c r="AP102" s="5">
        <f>SUM(G102:AJ102)</f>
        <v>142.54599999999999</v>
      </c>
    </row>
    <row r="103" spans="1:42" x14ac:dyDescent="0.2">
      <c r="A103" s="3" t="s">
        <v>104</v>
      </c>
      <c r="B103" s="3" t="s">
        <v>52</v>
      </c>
      <c r="C103" s="3" t="s">
        <v>7</v>
      </c>
      <c r="D103" s="3" t="s">
        <v>53</v>
      </c>
      <c r="E103" s="38" t="s">
        <v>31</v>
      </c>
      <c r="F103" s="3" t="s">
        <v>9</v>
      </c>
      <c r="G103" s="5"/>
      <c r="H103" s="5"/>
      <c r="I103" s="5"/>
      <c r="J103" s="5"/>
      <c r="K103" s="5"/>
      <c r="L103" s="5"/>
      <c r="M103" s="5"/>
      <c r="N103" s="5"/>
      <c r="O103" s="5"/>
      <c r="P103" s="5"/>
      <c r="Q103" s="5"/>
      <c r="R103" s="5"/>
      <c r="S103" s="5">
        <v>-1</v>
      </c>
      <c r="T103" s="5">
        <v>-1</v>
      </c>
      <c r="U103" s="5">
        <v>-1</v>
      </c>
      <c r="V103" s="5"/>
      <c r="W103" s="5">
        <v>-1</v>
      </c>
      <c r="X103" s="5">
        <v>-1</v>
      </c>
      <c r="Y103" s="5"/>
      <c r="Z103" s="5">
        <v>-1</v>
      </c>
      <c r="AA103" s="5">
        <v>-1</v>
      </c>
      <c r="AB103" s="5" t="s">
        <v>13</v>
      </c>
      <c r="AC103" s="5" t="s">
        <v>13</v>
      </c>
      <c r="AD103" s="5"/>
      <c r="AE103" s="5"/>
      <c r="AF103" s="5"/>
      <c r="AG103" s="5"/>
      <c r="AH103" s="5"/>
      <c r="AI103" s="5">
        <v>-1</v>
      </c>
      <c r="AJ103" s="5">
        <v>-1</v>
      </c>
      <c r="AK103" s="12">
        <v>49</v>
      </c>
    </row>
    <row r="104" spans="1:42" x14ac:dyDescent="0.2">
      <c r="A104" s="3" t="s">
        <v>104</v>
      </c>
      <c r="B104" s="3" t="s">
        <v>52</v>
      </c>
      <c r="C104" s="3" t="s">
        <v>7</v>
      </c>
      <c r="D104" s="3" t="s">
        <v>89</v>
      </c>
      <c r="E104" s="38" t="s">
        <v>11</v>
      </c>
      <c r="F104" s="3" t="s">
        <v>8</v>
      </c>
      <c r="G104" s="5"/>
      <c r="H104" s="5"/>
      <c r="I104" s="5"/>
      <c r="J104" s="5"/>
      <c r="K104" s="5"/>
      <c r="L104" s="5"/>
      <c r="M104" s="5"/>
      <c r="N104" s="5"/>
      <c r="O104" s="5"/>
      <c r="P104" s="5"/>
      <c r="Q104" s="5"/>
      <c r="R104" s="5"/>
      <c r="S104" s="5">
        <v>67.715000000000003</v>
      </c>
      <c r="T104" s="5">
        <v>10.561999999999999</v>
      </c>
      <c r="U104" s="5">
        <v>20.597999999999999</v>
      </c>
      <c r="V104" s="5">
        <v>27.744</v>
      </c>
      <c r="W104" s="5">
        <v>6.9189999999999996</v>
      </c>
      <c r="X104" s="5"/>
      <c r="Y104" s="5">
        <v>7.9950000000000001</v>
      </c>
      <c r="Z104" s="5"/>
      <c r="AA104" s="5"/>
      <c r="AB104" s="5"/>
      <c r="AC104" s="5"/>
      <c r="AD104" s="5"/>
      <c r="AE104" s="5"/>
      <c r="AF104" s="5"/>
      <c r="AG104" s="5"/>
      <c r="AH104" s="5"/>
      <c r="AI104" s="5"/>
      <c r="AJ104" s="5"/>
      <c r="AK104" s="12">
        <v>50</v>
      </c>
      <c r="AM104" s="9">
        <f>+AP104/$AP$3</f>
        <v>1.2527855587274178E-3</v>
      </c>
      <c r="AN104" s="10">
        <f>+AN102+AM104</f>
        <v>0.98697775913288588</v>
      </c>
      <c r="AP104" s="5">
        <f>SUM(G104:AJ104)</f>
        <v>141.53300000000002</v>
      </c>
    </row>
    <row r="105" spans="1:42" x14ac:dyDescent="0.2">
      <c r="A105" s="3" t="s">
        <v>104</v>
      </c>
      <c r="B105" s="3" t="s">
        <v>52</v>
      </c>
      <c r="C105" s="3" t="s">
        <v>7</v>
      </c>
      <c r="D105" s="3" t="s">
        <v>89</v>
      </c>
      <c r="E105" s="38" t="s">
        <v>11</v>
      </c>
      <c r="F105" s="3" t="s">
        <v>9</v>
      </c>
      <c r="G105" s="5"/>
      <c r="H105" s="5"/>
      <c r="I105" s="5"/>
      <c r="J105" s="5"/>
      <c r="K105" s="5"/>
      <c r="L105" s="5"/>
      <c r="M105" s="5"/>
      <c r="N105" s="5"/>
      <c r="O105" s="5"/>
      <c r="P105" s="5"/>
      <c r="Q105" s="5"/>
      <c r="R105" s="5"/>
      <c r="S105" s="5">
        <v>-1</v>
      </c>
      <c r="T105" s="5">
        <v>-1</v>
      </c>
      <c r="U105" s="5">
        <v>-1</v>
      </c>
      <c r="V105" s="5">
        <v>-1</v>
      </c>
      <c r="W105" s="5">
        <v>-1</v>
      </c>
      <c r="X105" s="5"/>
      <c r="Y105" s="5">
        <v>-1</v>
      </c>
      <c r="Z105" s="5"/>
      <c r="AA105" s="5"/>
      <c r="AB105" s="5"/>
      <c r="AC105" s="5"/>
      <c r="AD105" s="5"/>
      <c r="AE105" s="5"/>
      <c r="AF105" s="5"/>
      <c r="AG105" s="5"/>
      <c r="AH105" s="5"/>
      <c r="AI105" s="5"/>
      <c r="AJ105" s="5"/>
      <c r="AK105" s="12">
        <v>50</v>
      </c>
    </row>
    <row r="106" spans="1:42" x14ac:dyDescent="0.2">
      <c r="A106" s="3" t="s">
        <v>104</v>
      </c>
      <c r="B106" s="3" t="s">
        <v>52</v>
      </c>
      <c r="C106" s="3" t="s">
        <v>7</v>
      </c>
      <c r="D106" s="3" t="s">
        <v>125</v>
      </c>
      <c r="E106" s="38" t="s">
        <v>25</v>
      </c>
      <c r="F106" s="3" t="s">
        <v>8</v>
      </c>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v>57.951000000000001</v>
      </c>
      <c r="AH106" s="5">
        <v>45.567999999999998</v>
      </c>
      <c r="AI106" s="5"/>
      <c r="AJ106" s="5"/>
      <c r="AK106" s="12">
        <v>51</v>
      </c>
      <c r="AM106" s="9">
        <f>+AP106/$AP$3</f>
        <v>9.1630297000631347E-4</v>
      </c>
      <c r="AN106" s="10">
        <f>+AN104+AM106</f>
        <v>0.98789406210289221</v>
      </c>
      <c r="AP106" s="5">
        <f>SUM(G106:AJ106)</f>
        <v>103.51900000000001</v>
      </c>
    </row>
    <row r="107" spans="1:42" x14ac:dyDescent="0.2">
      <c r="A107" s="3" t="s">
        <v>104</v>
      </c>
      <c r="B107" s="3" t="s">
        <v>52</v>
      </c>
      <c r="C107" s="3" t="s">
        <v>7</v>
      </c>
      <c r="D107" s="3" t="s">
        <v>125</v>
      </c>
      <c r="E107" s="38" t="s">
        <v>25</v>
      </c>
      <c r="F107" s="3" t="s">
        <v>9</v>
      </c>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t="s">
        <v>13</v>
      </c>
      <c r="AH107" s="5" t="s">
        <v>13</v>
      </c>
      <c r="AI107" s="5" t="s">
        <v>13</v>
      </c>
      <c r="AJ107" s="5"/>
      <c r="AK107" s="12">
        <v>51</v>
      </c>
    </row>
    <row r="108" spans="1:42" x14ac:dyDescent="0.2">
      <c r="A108" s="3" t="s">
        <v>104</v>
      </c>
      <c r="B108" s="3" t="s">
        <v>52</v>
      </c>
      <c r="C108" s="3" t="s">
        <v>7</v>
      </c>
      <c r="D108" s="3" t="s">
        <v>91</v>
      </c>
      <c r="E108" s="38" t="s">
        <v>27</v>
      </c>
      <c r="F108" s="3" t="s">
        <v>8</v>
      </c>
      <c r="G108" s="5"/>
      <c r="H108" s="5"/>
      <c r="I108" s="5"/>
      <c r="J108" s="5"/>
      <c r="K108" s="5"/>
      <c r="L108" s="5"/>
      <c r="M108" s="5"/>
      <c r="N108" s="5"/>
      <c r="O108" s="5"/>
      <c r="P108" s="5"/>
      <c r="Q108" s="5"/>
      <c r="R108" s="5"/>
      <c r="S108" s="5"/>
      <c r="T108" s="5"/>
      <c r="U108" s="5"/>
      <c r="V108" s="5"/>
      <c r="W108" s="5">
        <v>1.2849999999999999</v>
      </c>
      <c r="X108" s="5"/>
      <c r="Y108" s="5"/>
      <c r="Z108" s="5"/>
      <c r="AA108" s="5">
        <v>7.0000000000000007E-2</v>
      </c>
      <c r="AB108" s="5">
        <v>14.055999999999999</v>
      </c>
      <c r="AC108" s="5">
        <v>21.201000000000001</v>
      </c>
      <c r="AD108" s="5">
        <v>8.8550000000000004</v>
      </c>
      <c r="AE108" s="5"/>
      <c r="AF108" s="5">
        <v>11.113</v>
      </c>
      <c r="AG108" s="5">
        <v>13.333</v>
      </c>
      <c r="AH108" s="5">
        <v>9.4499999999999993</v>
      </c>
      <c r="AI108" s="5">
        <v>7.82</v>
      </c>
      <c r="AJ108" s="5">
        <v>5.3220000000000001</v>
      </c>
      <c r="AK108" s="12">
        <v>52</v>
      </c>
      <c r="AM108" s="9">
        <f>+AP108/$AP$3</f>
        <v>8.1881206580853769E-4</v>
      </c>
      <c r="AN108" s="10">
        <f>+AN106+AM108</f>
        <v>0.98871287416870079</v>
      </c>
      <c r="AP108" s="5">
        <f>SUM(G108:AJ108)</f>
        <v>92.504999999999995</v>
      </c>
    </row>
    <row r="109" spans="1:42" x14ac:dyDescent="0.2">
      <c r="A109" s="3" t="s">
        <v>104</v>
      </c>
      <c r="B109" s="3" t="s">
        <v>52</v>
      </c>
      <c r="C109" s="3" t="s">
        <v>7</v>
      </c>
      <c r="D109" s="3" t="s">
        <v>91</v>
      </c>
      <c r="E109" s="38" t="s">
        <v>27</v>
      </c>
      <c r="F109" s="3" t="s">
        <v>9</v>
      </c>
      <c r="G109" s="5"/>
      <c r="H109" s="5"/>
      <c r="I109" s="5"/>
      <c r="J109" s="5"/>
      <c r="K109" s="5"/>
      <c r="L109" s="5"/>
      <c r="M109" s="5"/>
      <c r="N109" s="5"/>
      <c r="O109" s="5"/>
      <c r="P109" s="5"/>
      <c r="Q109" s="5"/>
      <c r="R109" s="5"/>
      <c r="S109" s="5"/>
      <c r="T109" s="5"/>
      <c r="U109" s="5"/>
      <c r="V109" s="5"/>
      <c r="W109" s="5" t="s">
        <v>13</v>
      </c>
      <c r="X109" s="5"/>
      <c r="Y109" s="5"/>
      <c r="Z109" s="5"/>
      <c r="AA109" s="5">
        <v>-1</v>
      </c>
      <c r="AB109" s="5">
        <v>-1</v>
      </c>
      <c r="AC109" s="5">
        <v>-1</v>
      </c>
      <c r="AD109" s="5">
        <v>-1</v>
      </c>
      <c r="AE109" s="5"/>
      <c r="AF109" s="5">
        <v>-1</v>
      </c>
      <c r="AG109" s="5">
        <v>-1</v>
      </c>
      <c r="AH109" s="5">
        <v>-1</v>
      </c>
      <c r="AI109" s="5">
        <v>-1</v>
      </c>
      <c r="AJ109" s="5">
        <v>-1</v>
      </c>
      <c r="AK109" s="12">
        <v>52</v>
      </c>
    </row>
    <row r="110" spans="1:42" x14ac:dyDescent="0.2">
      <c r="A110" s="3" t="s">
        <v>104</v>
      </c>
      <c r="B110" s="3" t="s">
        <v>52</v>
      </c>
      <c r="C110" s="3" t="s">
        <v>7</v>
      </c>
      <c r="D110" s="3" t="s">
        <v>23</v>
      </c>
      <c r="E110" s="38" t="s">
        <v>11</v>
      </c>
      <c r="F110" s="3" t="s">
        <v>8</v>
      </c>
      <c r="G110" s="5"/>
      <c r="H110" s="5"/>
      <c r="I110" s="5"/>
      <c r="J110" s="5"/>
      <c r="K110" s="5"/>
      <c r="L110" s="5"/>
      <c r="M110" s="5"/>
      <c r="N110" s="5"/>
      <c r="O110" s="5"/>
      <c r="P110" s="5"/>
      <c r="Q110" s="5"/>
      <c r="R110" s="5"/>
      <c r="S110" s="5"/>
      <c r="T110" s="5"/>
      <c r="U110" s="5">
        <v>7.5960000000000001</v>
      </c>
      <c r="V110" s="5"/>
      <c r="W110" s="5"/>
      <c r="X110" s="5"/>
      <c r="Y110" s="5">
        <v>83.623000000000005</v>
      </c>
      <c r="Z110" s="5"/>
      <c r="AA110" s="5"/>
      <c r="AB110" s="5"/>
      <c r="AC110" s="5"/>
      <c r="AD110" s="5"/>
      <c r="AE110" s="5"/>
      <c r="AF110" s="5"/>
      <c r="AG110" s="5"/>
      <c r="AH110" s="5"/>
      <c r="AI110" s="5"/>
      <c r="AJ110" s="5"/>
      <c r="AK110" s="12">
        <v>53</v>
      </c>
      <c r="AM110" s="9">
        <f>+AP110/$AP$3</f>
        <v>8.0742898039013042E-4</v>
      </c>
      <c r="AN110" s="10">
        <f>+AN108+AM110</f>
        <v>0.9895203031490909</v>
      </c>
      <c r="AP110" s="5">
        <f>SUM(G110:AJ110)</f>
        <v>91.219000000000008</v>
      </c>
    </row>
    <row r="111" spans="1:42" x14ac:dyDescent="0.2">
      <c r="A111" s="3" t="s">
        <v>104</v>
      </c>
      <c r="B111" s="3" t="s">
        <v>52</v>
      </c>
      <c r="C111" s="3" t="s">
        <v>7</v>
      </c>
      <c r="D111" s="3" t="s">
        <v>23</v>
      </c>
      <c r="E111" s="38" t="s">
        <v>11</v>
      </c>
      <c r="F111" s="3" t="s">
        <v>9</v>
      </c>
      <c r="G111" s="5"/>
      <c r="H111" s="5"/>
      <c r="I111" s="5"/>
      <c r="J111" s="5"/>
      <c r="K111" s="5"/>
      <c r="L111" s="5"/>
      <c r="M111" s="5"/>
      <c r="N111" s="5"/>
      <c r="O111" s="5"/>
      <c r="P111" s="5"/>
      <c r="Q111" s="5"/>
      <c r="R111" s="5"/>
      <c r="S111" s="5"/>
      <c r="T111" s="5"/>
      <c r="U111" s="5">
        <v>-1</v>
      </c>
      <c r="V111" s="5"/>
      <c r="W111" s="5"/>
      <c r="X111" s="5"/>
      <c r="Y111" s="5">
        <v>-1</v>
      </c>
      <c r="Z111" s="5"/>
      <c r="AA111" s="5"/>
      <c r="AB111" s="5"/>
      <c r="AC111" s="5"/>
      <c r="AD111" s="5"/>
      <c r="AE111" s="5"/>
      <c r="AF111" s="5"/>
      <c r="AG111" s="5"/>
      <c r="AH111" s="5"/>
      <c r="AI111" s="5"/>
      <c r="AJ111" s="5"/>
      <c r="AK111" s="12">
        <v>53</v>
      </c>
    </row>
    <row r="112" spans="1:42" x14ac:dyDescent="0.2">
      <c r="A112" s="3" t="s">
        <v>104</v>
      </c>
      <c r="B112" s="3" t="s">
        <v>52</v>
      </c>
      <c r="C112" s="3" t="s">
        <v>7</v>
      </c>
      <c r="D112" s="3" t="s">
        <v>53</v>
      </c>
      <c r="E112" s="38" t="s">
        <v>27</v>
      </c>
      <c r="F112" s="3" t="s">
        <v>8</v>
      </c>
      <c r="G112" s="5">
        <v>63.701000000000001</v>
      </c>
      <c r="H112" s="5"/>
      <c r="I112" s="5">
        <v>0.379</v>
      </c>
      <c r="J112" s="5">
        <v>0.29499999999999998</v>
      </c>
      <c r="K112" s="5">
        <v>0.29899999999999999</v>
      </c>
      <c r="L112" s="5"/>
      <c r="M112" s="5">
        <v>5.0960000000000001</v>
      </c>
      <c r="N112" s="5"/>
      <c r="O112" s="5">
        <v>0.184</v>
      </c>
      <c r="P112" s="5"/>
      <c r="Q112" s="5"/>
      <c r="R112" s="5">
        <v>2.8000000000000001E-2</v>
      </c>
      <c r="S112" s="5"/>
      <c r="T112" s="5">
        <v>2.5999999999999999E-2</v>
      </c>
      <c r="U112" s="5"/>
      <c r="V112" s="5"/>
      <c r="W112" s="5"/>
      <c r="X112" s="5"/>
      <c r="Y112" s="5"/>
      <c r="Z112" s="5">
        <v>10</v>
      </c>
      <c r="AA112" s="5">
        <v>0.45</v>
      </c>
      <c r="AB112" s="5"/>
      <c r="AC112" s="5">
        <v>1.0880000000000001</v>
      </c>
      <c r="AD112" s="5">
        <v>7</v>
      </c>
      <c r="AE112" s="5">
        <v>0.05</v>
      </c>
      <c r="AF112" s="5">
        <v>0.02</v>
      </c>
      <c r="AG112" s="5">
        <v>0.01</v>
      </c>
      <c r="AH112" s="5"/>
      <c r="AI112" s="5">
        <v>1.708</v>
      </c>
      <c r="AJ112" s="5">
        <v>0.35599999999999998</v>
      </c>
      <c r="AK112" s="12">
        <v>54</v>
      </c>
      <c r="AM112" s="9">
        <f>+AP112/$AP$3</f>
        <v>8.0274651368224736E-4</v>
      </c>
      <c r="AN112" s="10">
        <f>+AN110+AM112</f>
        <v>0.99032304966277318</v>
      </c>
      <c r="AP112" s="5">
        <f>SUM(G112:AJ112)</f>
        <v>90.69</v>
      </c>
    </row>
    <row r="113" spans="1:42" x14ac:dyDescent="0.2">
      <c r="A113" s="3" t="s">
        <v>104</v>
      </c>
      <c r="B113" s="3" t="s">
        <v>52</v>
      </c>
      <c r="C113" s="3" t="s">
        <v>7</v>
      </c>
      <c r="D113" s="3" t="s">
        <v>53</v>
      </c>
      <c r="E113" s="38" t="s">
        <v>27</v>
      </c>
      <c r="F113" s="3" t="s">
        <v>9</v>
      </c>
      <c r="G113" s="5">
        <v>-1</v>
      </c>
      <c r="H113" s="5"/>
      <c r="I113" s="5">
        <v>-1</v>
      </c>
      <c r="J113" s="5">
        <v>-1</v>
      </c>
      <c r="K113" s="5">
        <v>-1</v>
      </c>
      <c r="L113" s="5"/>
      <c r="M113" s="5">
        <v>-1</v>
      </c>
      <c r="N113" s="5"/>
      <c r="O113" s="5">
        <v>-1</v>
      </c>
      <c r="P113" s="5"/>
      <c r="Q113" s="5"/>
      <c r="R113" s="5">
        <v>-1</v>
      </c>
      <c r="S113" s="5"/>
      <c r="T113" s="5">
        <v>-1</v>
      </c>
      <c r="U113" s="5"/>
      <c r="V113" s="5"/>
      <c r="W113" s="5"/>
      <c r="X113" s="5"/>
      <c r="Y113" s="5"/>
      <c r="Z113" s="5">
        <v>-1</v>
      </c>
      <c r="AA113" s="5">
        <v>-1</v>
      </c>
      <c r="AB113" s="5" t="s">
        <v>13</v>
      </c>
      <c r="AC113" s="5" t="s">
        <v>13</v>
      </c>
      <c r="AD113" s="5">
        <v>-1</v>
      </c>
      <c r="AE113" s="5">
        <v>-1</v>
      </c>
      <c r="AF113" s="5">
        <v>-1</v>
      </c>
      <c r="AG113" s="5">
        <v>-1</v>
      </c>
      <c r="AH113" s="5"/>
      <c r="AI113" s="5">
        <v>-1</v>
      </c>
      <c r="AJ113" s="5">
        <v>-1</v>
      </c>
      <c r="AK113" s="12">
        <v>54</v>
      </c>
    </row>
    <row r="114" spans="1:42" x14ac:dyDescent="0.2">
      <c r="A114" s="3" t="s">
        <v>104</v>
      </c>
      <c r="B114" s="3" t="s">
        <v>52</v>
      </c>
      <c r="C114" s="3" t="s">
        <v>17</v>
      </c>
      <c r="D114" s="3" t="s">
        <v>26</v>
      </c>
      <c r="E114" s="38" t="s">
        <v>27</v>
      </c>
      <c r="F114" s="3" t="s">
        <v>8</v>
      </c>
      <c r="G114" s="5"/>
      <c r="H114" s="5"/>
      <c r="I114" s="5"/>
      <c r="J114" s="5"/>
      <c r="K114" s="5"/>
      <c r="L114" s="5"/>
      <c r="M114" s="5"/>
      <c r="N114" s="5"/>
      <c r="O114" s="5"/>
      <c r="P114" s="5"/>
      <c r="Q114" s="5"/>
      <c r="R114" s="5"/>
      <c r="S114" s="5"/>
      <c r="T114" s="5">
        <v>7.3620000000000001</v>
      </c>
      <c r="U114" s="5">
        <v>5.7539999999999996</v>
      </c>
      <c r="V114" s="5">
        <v>10.397</v>
      </c>
      <c r="W114" s="5">
        <v>4.4160000000000004</v>
      </c>
      <c r="X114" s="5">
        <v>7.407</v>
      </c>
      <c r="Y114" s="5">
        <v>7.6769999999999996</v>
      </c>
      <c r="Z114" s="5"/>
      <c r="AA114" s="5"/>
      <c r="AB114" s="5">
        <v>10.641999999999999</v>
      </c>
      <c r="AC114" s="5">
        <v>7.1970000000000001</v>
      </c>
      <c r="AD114" s="5">
        <v>5.1050000000000004</v>
      </c>
      <c r="AE114" s="5">
        <v>4.8360000000000003</v>
      </c>
      <c r="AF114" s="5">
        <v>1.7230000000000001</v>
      </c>
      <c r="AG114" s="5">
        <v>6.6580000000000004</v>
      </c>
      <c r="AH114" s="5">
        <v>3.218</v>
      </c>
      <c r="AI114" s="5"/>
      <c r="AJ114" s="5"/>
      <c r="AK114" s="12">
        <v>55</v>
      </c>
      <c r="AM114" s="9">
        <f>+AP114/$AP$3</f>
        <v>7.2929640263874444E-4</v>
      </c>
      <c r="AN114" s="10">
        <f>+AN112+AM114</f>
        <v>0.99105234606541193</v>
      </c>
      <c r="AP114" s="5">
        <f>SUM(G114:AJ114)</f>
        <v>82.39200000000001</v>
      </c>
    </row>
    <row r="115" spans="1:42" x14ac:dyDescent="0.2">
      <c r="A115" s="3" t="s">
        <v>104</v>
      </c>
      <c r="B115" s="3" t="s">
        <v>52</v>
      </c>
      <c r="C115" s="3" t="s">
        <v>17</v>
      </c>
      <c r="D115" s="3" t="s">
        <v>26</v>
      </c>
      <c r="E115" s="38" t="s">
        <v>27</v>
      </c>
      <c r="F115" s="3" t="s">
        <v>9</v>
      </c>
      <c r="G115" s="5"/>
      <c r="H115" s="5"/>
      <c r="I115" s="5"/>
      <c r="J115" s="5"/>
      <c r="K115" s="5"/>
      <c r="L115" s="5"/>
      <c r="M115" s="5"/>
      <c r="N115" s="5"/>
      <c r="O115" s="5"/>
      <c r="P115" s="5"/>
      <c r="Q115" s="5"/>
      <c r="R115" s="5"/>
      <c r="S115" s="5"/>
      <c r="T115" s="5" t="s">
        <v>13</v>
      </c>
      <c r="U115" s="5" t="s">
        <v>13</v>
      </c>
      <c r="V115" s="5" t="s">
        <v>13</v>
      </c>
      <c r="W115" s="5" t="s">
        <v>13</v>
      </c>
      <c r="X115" s="5">
        <v>-1</v>
      </c>
      <c r="Y115" s="5" t="s">
        <v>13</v>
      </c>
      <c r="Z115" s="5"/>
      <c r="AA115" s="5"/>
      <c r="AB115" s="5">
        <v>-1</v>
      </c>
      <c r="AC115" s="5">
        <v>-1</v>
      </c>
      <c r="AD115" s="5">
        <v>-1</v>
      </c>
      <c r="AE115" s="5" t="s">
        <v>13</v>
      </c>
      <c r="AF115" s="5" t="s">
        <v>13</v>
      </c>
      <c r="AG115" s="5" t="s">
        <v>13</v>
      </c>
      <c r="AH115" s="5" t="s">
        <v>13</v>
      </c>
      <c r="AI115" s="5"/>
      <c r="AJ115" s="5"/>
      <c r="AK115" s="12">
        <v>55</v>
      </c>
    </row>
    <row r="116" spans="1:42" x14ac:dyDescent="0.2">
      <c r="A116" s="3" t="s">
        <v>104</v>
      </c>
      <c r="B116" s="3" t="s">
        <v>52</v>
      </c>
      <c r="C116" s="3" t="s">
        <v>7</v>
      </c>
      <c r="D116" s="3" t="s">
        <v>32</v>
      </c>
      <c r="E116" s="38" t="s">
        <v>21</v>
      </c>
      <c r="F116" s="3" t="s">
        <v>8</v>
      </c>
      <c r="G116" s="5"/>
      <c r="H116" s="5"/>
      <c r="I116" s="5"/>
      <c r="J116" s="5">
        <v>0.1</v>
      </c>
      <c r="K116" s="5">
        <v>0.7</v>
      </c>
      <c r="L116" s="5">
        <v>1.2</v>
      </c>
      <c r="M116" s="5">
        <v>0.9</v>
      </c>
      <c r="N116" s="5">
        <v>0.3</v>
      </c>
      <c r="O116" s="5">
        <v>0.08</v>
      </c>
      <c r="P116" s="5">
        <v>4.2</v>
      </c>
      <c r="Q116" s="5">
        <v>3.8039999999999998</v>
      </c>
      <c r="R116" s="5">
        <v>4.0270000000000001</v>
      </c>
      <c r="S116" s="5">
        <v>3.3889999999999998</v>
      </c>
      <c r="T116" s="5">
        <v>4.3390000000000004</v>
      </c>
      <c r="U116" s="5">
        <v>3.8220000000000001</v>
      </c>
      <c r="V116" s="5">
        <v>4.6529999999999996</v>
      </c>
      <c r="W116" s="5">
        <v>3.4060000000000001</v>
      </c>
      <c r="X116" s="5">
        <v>3.4060000000000001</v>
      </c>
      <c r="Y116" s="5">
        <v>3.5219999999999998</v>
      </c>
      <c r="Z116" s="5">
        <v>3.3889999999999998</v>
      </c>
      <c r="AA116" s="5">
        <v>3.9039999999999999</v>
      </c>
      <c r="AB116" s="5">
        <v>3.9039999999999999</v>
      </c>
      <c r="AC116" s="5"/>
      <c r="AD116" s="5">
        <v>3.9039999999999999</v>
      </c>
      <c r="AE116" s="5">
        <v>3.3889999999999998</v>
      </c>
      <c r="AF116" s="5">
        <v>3.3889999999999998</v>
      </c>
      <c r="AG116" s="5">
        <v>3.3889999999999998</v>
      </c>
      <c r="AH116" s="5">
        <v>3.3889999999999998</v>
      </c>
      <c r="AI116" s="5">
        <v>3.3889999999999998</v>
      </c>
      <c r="AJ116" s="5">
        <v>3.3889999999999998</v>
      </c>
      <c r="AK116" s="12">
        <v>56</v>
      </c>
      <c r="AM116" s="9">
        <f>+AP116/$AP$3</f>
        <v>6.840738650006077E-4</v>
      </c>
      <c r="AN116" s="10">
        <f>+AN114+AM116</f>
        <v>0.9917364199304125</v>
      </c>
      <c r="AP116" s="5">
        <f>SUM(G116:AJ116)</f>
        <v>77.282999999999987</v>
      </c>
    </row>
    <row r="117" spans="1:42" x14ac:dyDescent="0.2">
      <c r="A117" s="3" t="s">
        <v>104</v>
      </c>
      <c r="B117" s="3" t="s">
        <v>52</v>
      </c>
      <c r="C117" s="3" t="s">
        <v>7</v>
      </c>
      <c r="D117" s="3" t="s">
        <v>32</v>
      </c>
      <c r="E117" s="38" t="s">
        <v>21</v>
      </c>
      <c r="F117" s="3" t="s">
        <v>9</v>
      </c>
      <c r="G117" s="5"/>
      <c r="H117" s="5"/>
      <c r="I117" s="5"/>
      <c r="J117" s="5">
        <v>-1</v>
      </c>
      <c r="K117" s="5">
        <v>-1</v>
      </c>
      <c r="L117" s="5">
        <v>-1</v>
      </c>
      <c r="M117" s="5">
        <v>-1</v>
      </c>
      <c r="N117" s="5">
        <v>-1</v>
      </c>
      <c r="O117" s="5">
        <v>-1</v>
      </c>
      <c r="P117" s="5">
        <v>-1</v>
      </c>
      <c r="Q117" s="5" t="s">
        <v>13</v>
      </c>
      <c r="R117" s="5" t="s">
        <v>13</v>
      </c>
      <c r="S117" s="5">
        <v>-1</v>
      </c>
      <c r="T117" s="5" t="s">
        <v>13</v>
      </c>
      <c r="U117" s="5" t="s">
        <v>13</v>
      </c>
      <c r="V117" s="5">
        <v>-1</v>
      </c>
      <c r="W117" s="5" t="s">
        <v>13</v>
      </c>
      <c r="X117" s="5" t="s">
        <v>13</v>
      </c>
      <c r="Y117" s="5" t="s">
        <v>13</v>
      </c>
      <c r="Z117" s="5">
        <v>-1</v>
      </c>
      <c r="AA117" s="5" t="s">
        <v>13</v>
      </c>
      <c r="AB117" s="5" t="s">
        <v>13</v>
      </c>
      <c r="AC117" s="5"/>
      <c r="AD117" s="5">
        <v>-1</v>
      </c>
      <c r="AE117" s="5">
        <v>-1</v>
      </c>
      <c r="AF117" s="5">
        <v>-1</v>
      </c>
      <c r="AG117" s="5">
        <v>-1</v>
      </c>
      <c r="AH117" s="5">
        <v>-1</v>
      </c>
      <c r="AI117" s="5">
        <v>-1</v>
      </c>
      <c r="AJ117" s="5">
        <v>-1</v>
      </c>
      <c r="AK117" s="12">
        <v>56</v>
      </c>
    </row>
    <row r="118" spans="1:42" x14ac:dyDescent="0.2">
      <c r="A118" s="3" t="s">
        <v>104</v>
      </c>
      <c r="B118" s="3" t="s">
        <v>52</v>
      </c>
      <c r="C118" s="3" t="s">
        <v>7</v>
      </c>
      <c r="D118" s="3" t="s">
        <v>10</v>
      </c>
      <c r="E118" s="38" t="s">
        <v>31</v>
      </c>
      <c r="F118" s="3" t="s">
        <v>8</v>
      </c>
      <c r="G118" s="5">
        <v>6.5000000000000002E-2</v>
      </c>
      <c r="H118" s="5">
        <v>0.223</v>
      </c>
      <c r="I118" s="5"/>
      <c r="J118" s="5">
        <v>1.0880000000000001</v>
      </c>
      <c r="K118" s="5">
        <v>0.83199999999999996</v>
      </c>
      <c r="L118" s="5">
        <v>3.7080000000000002</v>
      </c>
      <c r="M118" s="5">
        <v>1.2310000000000001</v>
      </c>
      <c r="N118" s="5"/>
      <c r="O118" s="5">
        <v>10.7</v>
      </c>
      <c r="P118" s="5">
        <v>2.7</v>
      </c>
      <c r="Q118" s="5">
        <v>3.6</v>
      </c>
      <c r="R118" s="5"/>
      <c r="S118" s="5">
        <v>2.3540000000000001</v>
      </c>
      <c r="T118" s="5">
        <v>4.0999999999999996</v>
      </c>
      <c r="U118" s="5">
        <v>6.0789999999999997</v>
      </c>
      <c r="V118" s="5">
        <v>5</v>
      </c>
      <c r="W118" s="5">
        <v>3</v>
      </c>
      <c r="X118" s="5">
        <v>2.823</v>
      </c>
      <c r="Y118" s="5">
        <v>4.6150000000000002</v>
      </c>
      <c r="Z118" s="5">
        <v>5.883</v>
      </c>
      <c r="AA118" s="5">
        <v>2.4769999999999999</v>
      </c>
      <c r="AB118" s="5">
        <v>5.6989999999999998</v>
      </c>
      <c r="AC118" s="5"/>
      <c r="AD118" s="5"/>
      <c r="AE118" s="5"/>
      <c r="AF118" s="5"/>
      <c r="AG118" s="5"/>
      <c r="AH118" s="5"/>
      <c r="AI118" s="5"/>
      <c r="AJ118" s="5"/>
      <c r="AK118" s="12">
        <v>57</v>
      </c>
      <c r="AM118" s="9">
        <f>+AP118/$AP$3</f>
        <v>5.857686187666787E-4</v>
      </c>
      <c r="AN118" s="10">
        <f>+AN116+AM118</f>
        <v>0.9923221885491792</v>
      </c>
      <c r="AP118" s="5">
        <f>SUM(G118:AJ118)</f>
        <v>66.177000000000007</v>
      </c>
    </row>
    <row r="119" spans="1:42" x14ac:dyDescent="0.2">
      <c r="A119" s="3" t="s">
        <v>104</v>
      </c>
      <c r="B119" s="3" t="s">
        <v>52</v>
      </c>
      <c r="C119" s="3" t="s">
        <v>7</v>
      </c>
      <c r="D119" s="3" t="s">
        <v>10</v>
      </c>
      <c r="E119" s="38" t="s">
        <v>31</v>
      </c>
      <c r="F119" s="3" t="s">
        <v>9</v>
      </c>
      <c r="G119" s="5" t="s">
        <v>13</v>
      </c>
      <c r="H119" s="5" t="s">
        <v>13</v>
      </c>
      <c r="I119" s="5"/>
      <c r="J119" s="5" t="s">
        <v>13</v>
      </c>
      <c r="K119" s="5" t="s">
        <v>13</v>
      </c>
      <c r="L119" s="5" t="s">
        <v>13</v>
      </c>
      <c r="M119" s="5" t="s">
        <v>13</v>
      </c>
      <c r="N119" s="5" t="s">
        <v>13</v>
      </c>
      <c r="O119" s="5" t="s">
        <v>13</v>
      </c>
      <c r="P119" s="5">
        <v>-1</v>
      </c>
      <c r="Q119" s="5">
        <v>-1</v>
      </c>
      <c r="R119" s="5"/>
      <c r="S119" s="5">
        <v>-1</v>
      </c>
      <c r="T119" s="5">
        <v>-1</v>
      </c>
      <c r="U119" s="5">
        <v>-1</v>
      </c>
      <c r="V119" s="5">
        <v>-1</v>
      </c>
      <c r="W119" s="5">
        <v>-1</v>
      </c>
      <c r="X119" s="5" t="s">
        <v>13</v>
      </c>
      <c r="Y119" s="5" t="s">
        <v>13</v>
      </c>
      <c r="Z119" s="5" t="s">
        <v>13</v>
      </c>
      <c r="AA119" s="5" t="s">
        <v>13</v>
      </c>
      <c r="AB119" s="5" t="s">
        <v>13</v>
      </c>
      <c r="AC119" s="5"/>
      <c r="AD119" s="5"/>
      <c r="AE119" s="5"/>
      <c r="AF119" s="5"/>
      <c r="AG119" s="5"/>
      <c r="AH119" s="5"/>
      <c r="AI119" s="5"/>
      <c r="AJ119" s="5"/>
      <c r="AK119" s="12">
        <v>57</v>
      </c>
    </row>
    <row r="120" spans="1:42" x14ac:dyDescent="0.2">
      <c r="A120" s="3" t="s">
        <v>104</v>
      </c>
      <c r="B120" s="3" t="s">
        <v>52</v>
      </c>
      <c r="C120" s="3" t="s">
        <v>17</v>
      </c>
      <c r="D120" s="3" t="s">
        <v>106</v>
      </c>
      <c r="E120" s="38" t="s">
        <v>22</v>
      </c>
      <c r="F120" s="3" t="s">
        <v>8</v>
      </c>
      <c r="G120" s="5"/>
      <c r="H120" s="5"/>
      <c r="I120" s="5"/>
      <c r="J120" s="5"/>
      <c r="K120" s="5"/>
      <c r="L120" s="5"/>
      <c r="M120" s="5"/>
      <c r="N120" s="5"/>
      <c r="O120" s="5"/>
      <c r="P120" s="5"/>
      <c r="Q120" s="5"/>
      <c r="R120" s="5">
        <v>5.52</v>
      </c>
      <c r="S120" s="5">
        <v>7.15</v>
      </c>
      <c r="T120" s="5"/>
      <c r="U120" s="5"/>
      <c r="V120" s="5"/>
      <c r="W120" s="5"/>
      <c r="X120" s="5"/>
      <c r="Y120" s="5"/>
      <c r="Z120" s="5"/>
      <c r="AA120" s="5"/>
      <c r="AB120" s="5"/>
      <c r="AC120" s="5">
        <v>6.28</v>
      </c>
      <c r="AD120" s="5">
        <v>8.8000000000000007</v>
      </c>
      <c r="AE120" s="5">
        <v>14.15</v>
      </c>
      <c r="AF120" s="5">
        <v>13.03</v>
      </c>
      <c r="AG120" s="5"/>
      <c r="AH120" s="5">
        <v>9.3000000000000007</v>
      </c>
      <c r="AI120" s="5"/>
      <c r="AJ120" s="5"/>
      <c r="AK120" s="12">
        <v>58</v>
      </c>
      <c r="AM120" s="9">
        <f>+AP120/$AP$3</f>
        <v>5.6853466284938529E-4</v>
      </c>
      <c r="AN120" s="10">
        <f>+AN118+AM120</f>
        <v>0.99289072321202854</v>
      </c>
      <c r="AP120" s="5">
        <f>SUM(G120:AJ120)</f>
        <v>64.23</v>
      </c>
    </row>
    <row r="121" spans="1:42" x14ac:dyDescent="0.2">
      <c r="A121" s="3" t="s">
        <v>104</v>
      </c>
      <c r="B121" s="3" t="s">
        <v>52</v>
      </c>
      <c r="C121" s="3" t="s">
        <v>17</v>
      </c>
      <c r="D121" s="3" t="s">
        <v>106</v>
      </c>
      <c r="E121" s="38" t="s">
        <v>22</v>
      </c>
      <c r="F121" s="3" t="s">
        <v>9</v>
      </c>
      <c r="G121" s="5"/>
      <c r="H121" s="5"/>
      <c r="I121" s="5"/>
      <c r="J121" s="5"/>
      <c r="K121" s="5"/>
      <c r="L121" s="5"/>
      <c r="M121" s="5"/>
      <c r="N121" s="5"/>
      <c r="O121" s="5"/>
      <c r="P121" s="5"/>
      <c r="Q121" s="5"/>
      <c r="R121" s="5">
        <v>-1</v>
      </c>
      <c r="S121" s="5">
        <v>-1</v>
      </c>
      <c r="T121" s="5"/>
      <c r="U121" s="5"/>
      <c r="V121" s="5"/>
      <c r="W121" s="5"/>
      <c r="X121" s="5"/>
      <c r="Y121" s="5"/>
      <c r="Z121" s="5"/>
      <c r="AA121" s="5"/>
      <c r="AB121" s="5"/>
      <c r="AC121" s="5" t="s">
        <v>13</v>
      </c>
      <c r="AD121" s="5" t="s">
        <v>13</v>
      </c>
      <c r="AE121" s="5" t="s">
        <v>13</v>
      </c>
      <c r="AF121" s="5" t="s">
        <v>13</v>
      </c>
      <c r="AG121" s="5"/>
      <c r="AH121" s="5" t="s">
        <v>13</v>
      </c>
      <c r="AI121" s="5"/>
      <c r="AJ121" s="5"/>
      <c r="AK121" s="12">
        <v>58</v>
      </c>
    </row>
    <row r="122" spans="1:42" x14ac:dyDescent="0.2">
      <c r="A122" s="3" t="s">
        <v>104</v>
      </c>
      <c r="B122" s="3" t="s">
        <v>52</v>
      </c>
      <c r="C122" s="3" t="s">
        <v>7</v>
      </c>
      <c r="D122" s="3" t="s">
        <v>139</v>
      </c>
      <c r="E122" s="38" t="s">
        <v>82</v>
      </c>
      <c r="F122" s="3" t="s">
        <v>8</v>
      </c>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v>25.981999999999999</v>
      </c>
      <c r="AJ122" s="5">
        <v>37.143000000000001</v>
      </c>
      <c r="AK122" s="12">
        <v>59</v>
      </c>
      <c r="AM122" s="9">
        <f>+AP122/$AP$3</f>
        <v>5.5875370687167127E-4</v>
      </c>
      <c r="AN122" s="10">
        <f>+AN120+AM122</f>
        <v>0.99344947691890018</v>
      </c>
      <c r="AP122" s="5">
        <f>SUM(G122:AJ122)</f>
        <v>63.125</v>
      </c>
    </row>
    <row r="123" spans="1:42" x14ac:dyDescent="0.2">
      <c r="A123" s="3" t="s">
        <v>104</v>
      </c>
      <c r="B123" s="3" t="s">
        <v>52</v>
      </c>
      <c r="C123" s="3" t="s">
        <v>7</v>
      </c>
      <c r="D123" s="3" t="s">
        <v>139</v>
      </c>
      <c r="E123" s="38" t="s">
        <v>82</v>
      </c>
      <c r="F123" s="3" t="s">
        <v>9</v>
      </c>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v>-1</v>
      </c>
      <c r="AJ123" s="5">
        <v>-1</v>
      </c>
      <c r="AK123" s="12">
        <v>59</v>
      </c>
    </row>
    <row r="124" spans="1:42" x14ac:dyDescent="0.2">
      <c r="A124" s="3" t="s">
        <v>104</v>
      </c>
      <c r="B124" s="3" t="s">
        <v>52</v>
      </c>
      <c r="C124" s="3" t="s">
        <v>17</v>
      </c>
      <c r="D124" s="3" t="s">
        <v>26</v>
      </c>
      <c r="E124" s="38" t="s">
        <v>22</v>
      </c>
      <c r="F124" s="3" t="s">
        <v>8</v>
      </c>
      <c r="G124" s="5"/>
      <c r="H124" s="5"/>
      <c r="I124" s="5"/>
      <c r="J124" s="5"/>
      <c r="K124" s="5"/>
      <c r="L124" s="5"/>
      <c r="M124" s="5"/>
      <c r="N124" s="5"/>
      <c r="O124" s="5"/>
      <c r="P124" s="5"/>
      <c r="Q124" s="5"/>
      <c r="R124" s="5">
        <v>5.7549999999999999</v>
      </c>
      <c r="S124" s="5">
        <v>8.3699999999999992</v>
      </c>
      <c r="T124" s="5">
        <v>7.3360000000000003</v>
      </c>
      <c r="U124" s="5">
        <v>8.1929999999999996</v>
      </c>
      <c r="V124" s="5">
        <v>5.3390000000000004</v>
      </c>
      <c r="W124" s="5">
        <v>5.8769999999999998</v>
      </c>
      <c r="X124" s="5">
        <v>5.6079999999999997</v>
      </c>
      <c r="Y124" s="5">
        <v>5.0190000000000001</v>
      </c>
      <c r="Z124" s="5"/>
      <c r="AA124" s="5"/>
      <c r="AB124" s="5">
        <v>6.6829999999999998</v>
      </c>
      <c r="AC124" s="5">
        <v>0.53800000000000003</v>
      </c>
      <c r="AD124" s="5">
        <v>2.2069999999999999</v>
      </c>
      <c r="AE124" s="5">
        <v>0.36599999999999999</v>
      </c>
      <c r="AF124" s="5">
        <v>0.183</v>
      </c>
      <c r="AG124" s="5">
        <v>0.22900000000000001</v>
      </c>
      <c r="AH124" s="5">
        <v>0.78700000000000003</v>
      </c>
      <c r="AI124" s="5"/>
      <c r="AJ124" s="5"/>
      <c r="AK124" s="12">
        <v>60</v>
      </c>
      <c r="AM124" s="9">
        <f>+AP124/$AP$3</f>
        <v>5.5313297651343729E-4</v>
      </c>
      <c r="AN124" s="10">
        <f>+AN122+AM124</f>
        <v>0.99400260989541356</v>
      </c>
      <c r="AP124" s="5">
        <f>SUM(G124:AJ124)</f>
        <v>62.489999999999988</v>
      </c>
    </row>
    <row r="125" spans="1:42" x14ac:dyDescent="0.2">
      <c r="A125" s="3" t="s">
        <v>104</v>
      </c>
      <c r="B125" s="3" t="s">
        <v>52</v>
      </c>
      <c r="C125" s="3" t="s">
        <v>17</v>
      </c>
      <c r="D125" s="3" t="s">
        <v>26</v>
      </c>
      <c r="E125" s="38" t="s">
        <v>22</v>
      </c>
      <c r="F125" s="3" t="s">
        <v>9</v>
      </c>
      <c r="G125" s="5"/>
      <c r="H125" s="5"/>
      <c r="I125" s="5"/>
      <c r="J125" s="5"/>
      <c r="K125" s="5"/>
      <c r="L125" s="5"/>
      <c r="M125" s="5"/>
      <c r="N125" s="5"/>
      <c r="O125" s="5"/>
      <c r="P125" s="5"/>
      <c r="Q125" s="5"/>
      <c r="R125" s="5">
        <v>-1</v>
      </c>
      <c r="S125" s="5">
        <v>-1</v>
      </c>
      <c r="T125" s="5" t="s">
        <v>13</v>
      </c>
      <c r="U125" s="5" t="s">
        <v>13</v>
      </c>
      <c r="V125" s="5" t="s">
        <v>13</v>
      </c>
      <c r="W125" s="5" t="s">
        <v>13</v>
      </c>
      <c r="X125" s="5">
        <v>-1</v>
      </c>
      <c r="Y125" s="5" t="s">
        <v>13</v>
      </c>
      <c r="Z125" s="5"/>
      <c r="AA125" s="5"/>
      <c r="AB125" s="5">
        <v>-1</v>
      </c>
      <c r="AC125" s="5">
        <v>-1</v>
      </c>
      <c r="AD125" s="5">
        <v>-1</v>
      </c>
      <c r="AE125" s="5" t="s">
        <v>13</v>
      </c>
      <c r="AF125" s="5" t="s">
        <v>13</v>
      </c>
      <c r="AG125" s="5" t="s">
        <v>13</v>
      </c>
      <c r="AH125" s="5" t="s">
        <v>13</v>
      </c>
      <c r="AI125" s="5"/>
      <c r="AJ125" s="5"/>
      <c r="AK125" s="12">
        <v>60</v>
      </c>
    </row>
    <row r="126" spans="1:42" x14ac:dyDescent="0.2">
      <c r="A126" s="3" t="s">
        <v>104</v>
      </c>
      <c r="B126" s="3" t="s">
        <v>52</v>
      </c>
      <c r="C126" s="3" t="s">
        <v>7</v>
      </c>
      <c r="D126" s="3" t="s">
        <v>136</v>
      </c>
      <c r="E126" s="38" t="s">
        <v>22</v>
      </c>
      <c r="F126" s="3" t="s">
        <v>8</v>
      </c>
      <c r="G126" s="5">
        <v>11</v>
      </c>
      <c r="H126" s="5">
        <v>2.8000000000000001E-2</v>
      </c>
      <c r="I126" s="5">
        <v>12</v>
      </c>
      <c r="J126" s="5">
        <v>9</v>
      </c>
      <c r="K126" s="5">
        <v>10</v>
      </c>
      <c r="L126" s="5">
        <v>11</v>
      </c>
      <c r="M126" s="5"/>
      <c r="N126" s="5"/>
      <c r="O126" s="5"/>
      <c r="P126" s="5"/>
      <c r="Q126" s="5"/>
      <c r="R126" s="5"/>
      <c r="S126" s="5"/>
      <c r="T126" s="5"/>
      <c r="U126" s="5">
        <v>2.5999999999999999E-2</v>
      </c>
      <c r="V126" s="5"/>
      <c r="W126" s="5">
        <v>2.5000000000000001E-2</v>
      </c>
      <c r="X126" s="5"/>
      <c r="Y126" s="5"/>
      <c r="Z126" s="5">
        <v>2.3E-2</v>
      </c>
      <c r="AA126" s="5"/>
      <c r="AB126" s="5"/>
      <c r="AC126" s="5"/>
      <c r="AD126" s="5"/>
      <c r="AE126" s="5"/>
      <c r="AF126" s="5"/>
      <c r="AG126" s="5"/>
      <c r="AH126" s="5"/>
      <c r="AI126" s="5"/>
      <c r="AJ126" s="5"/>
      <c r="AK126" s="12">
        <v>61</v>
      </c>
      <c r="AM126" s="9">
        <f>+AP126/$AP$3</f>
        <v>4.7003468265028892E-4</v>
      </c>
      <c r="AN126" s="10">
        <f>+AN124+AM126</f>
        <v>0.99447264457806384</v>
      </c>
      <c r="AP126" s="5">
        <f>SUM(G126:AJ126)</f>
        <v>53.102000000000004</v>
      </c>
    </row>
    <row r="127" spans="1:42" x14ac:dyDescent="0.2">
      <c r="A127" s="3" t="s">
        <v>104</v>
      </c>
      <c r="B127" s="3" t="s">
        <v>52</v>
      </c>
      <c r="C127" s="3" t="s">
        <v>7</v>
      </c>
      <c r="D127" s="3" t="s">
        <v>136</v>
      </c>
      <c r="E127" s="38" t="s">
        <v>22</v>
      </c>
      <c r="F127" s="3" t="s">
        <v>9</v>
      </c>
      <c r="G127" s="5">
        <v>-1</v>
      </c>
      <c r="H127" s="5">
        <v>-1</v>
      </c>
      <c r="I127" s="5">
        <v>-1</v>
      </c>
      <c r="J127" s="5">
        <v>-1</v>
      </c>
      <c r="K127" s="5">
        <v>-1</v>
      </c>
      <c r="L127" s="5">
        <v>-1</v>
      </c>
      <c r="M127" s="5"/>
      <c r="N127" s="5"/>
      <c r="O127" s="5"/>
      <c r="P127" s="5"/>
      <c r="Q127" s="5"/>
      <c r="R127" s="5"/>
      <c r="S127" s="5"/>
      <c r="T127" s="5"/>
      <c r="U127" s="5">
        <v>-1</v>
      </c>
      <c r="V127" s="5"/>
      <c r="W127" s="5">
        <v>-1</v>
      </c>
      <c r="X127" s="5"/>
      <c r="Y127" s="5"/>
      <c r="Z127" s="5">
        <v>-1</v>
      </c>
      <c r="AA127" s="5"/>
      <c r="AB127" s="5"/>
      <c r="AC127" s="5"/>
      <c r="AD127" s="5"/>
      <c r="AE127" s="5"/>
      <c r="AF127" s="5"/>
      <c r="AG127" s="5"/>
      <c r="AH127" s="5"/>
      <c r="AI127" s="5"/>
      <c r="AJ127" s="5"/>
      <c r="AK127" s="12">
        <v>61</v>
      </c>
    </row>
    <row r="128" spans="1:42" x14ac:dyDescent="0.2">
      <c r="A128" s="3" t="s">
        <v>104</v>
      </c>
      <c r="B128" s="3" t="s">
        <v>52</v>
      </c>
      <c r="C128" s="3" t="s">
        <v>7</v>
      </c>
      <c r="D128" s="3" t="s">
        <v>32</v>
      </c>
      <c r="E128" s="38" t="s">
        <v>25</v>
      </c>
      <c r="F128" s="3" t="s">
        <v>8</v>
      </c>
      <c r="G128" s="5"/>
      <c r="H128" s="5"/>
      <c r="I128" s="5"/>
      <c r="J128" s="5"/>
      <c r="K128" s="5"/>
      <c r="L128" s="5"/>
      <c r="M128" s="5"/>
      <c r="N128" s="5"/>
      <c r="O128" s="5">
        <v>0.8</v>
      </c>
      <c r="P128" s="5">
        <v>1</v>
      </c>
      <c r="Q128" s="5">
        <v>0.72299999999999998</v>
      </c>
      <c r="R128" s="5">
        <v>0.66100000000000003</v>
      </c>
      <c r="S128" s="5">
        <v>0.29199999999999998</v>
      </c>
      <c r="T128" s="5">
        <v>0.88300000000000001</v>
      </c>
      <c r="U128" s="5">
        <v>0.39</v>
      </c>
      <c r="V128" s="5">
        <v>0.505</v>
      </c>
      <c r="W128" s="5">
        <v>0.69</v>
      </c>
      <c r="X128" s="5">
        <v>1.06</v>
      </c>
      <c r="Y128" s="5">
        <v>2.181</v>
      </c>
      <c r="Z128" s="5">
        <v>4.8440000000000003</v>
      </c>
      <c r="AA128" s="5">
        <v>4.3559999999999999</v>
      </c>
      <c r="AB128" s="5">
        <v>4.1639999999999997</v>
      </c>
      <c r="AC128" s="5">
        <v>5.9989999999999997</v>
      </c>
      <c r="AD128" s="5">
        <v>5.6920000000000002</v>
      </c>
      <c r="AE128" s="5">
        <v>4.5350000000000001</v>
      </c>
      <c r="AF128" s="5">
        <v>3.6669999999999998</v>
      </c>
      <c r="AG128" s="5">
        <v>2.7549999999999999</v>
      </c>
      <c r="AH128" s="5">
        <v>2.0129999999999999</v>
      </c>
      <c r="AI128" s="5">
        <v>1.9370000000000001</v>
      </c>
      <c r="AJ128" s="5">
        <v>3.3250000000000002</v>
      </c>
      <c r="AK128" s="12">
        <v>62</v>
      </c>
      <c r="AM128" s="9">
        <f>+AP128/$AP$3</f>
        <v>4.6445821001141115E-4</v>
      </c>
      <c r="AN128" s="10">
        <f>+AN126+AM128</f>
        <v>0.99493710278807523</v>
      </c>
      <c r="AP128" s="5">
        <f>SUM(G128:AJ128)</f>
        <v>52.471999999999994</v>
      </c>
    </row>
    <row r="129" spans="1:42" x14ac:dyDescent="0.2">
      <c r="A129" s="3" t="s">
        <v>104</v>
      </c>
      <c r="B129" s="3" t="s">
        <v>52</v>
      </c>
      <c r="C129" s="3" t="s">
        <v>7</v>
      </c>
      <c r="D129" s="3" t="s">
        <v>32</v>
      </c>
      <c r="E129" s="38" t="s">
        <v>25</v>
      </c>
      <c r="F129" s="3" t="s">
        <v>9</v>
      </c>
      <c r="G129" s="5"/>
      <c r="H129" s="5"/>
      <c r="I129" s="5"/>
      <c r="J129" s="5"/>
      <c r="K129" s="5"/>
      <c r="L129" s="5"/>
      <c r="M129" s="5"/>
      <c r="N129" s="5"/>
      <c r="O129" s="5">
        <v>-1</v>
      </c>
      <c r="P129" s="5">
        <v>-1</v>
      </c>
      <c r="Q129" s="5" t="s">
        <v>13</v>
      </c>
      <c r="R129" s="5" t="s">
        <v>13</v>
      </c>
      <c r="S129" s="5" t="s">
        <v>13</v>
      </c>
      <c r="T129" s="5" t="s">
        <v>13</v>
      </c>
      <c r="U129" s="5" t="s">
        <v>13</v>
      </c>
      <c r="V129" s="5" t="s">
        <v>13</v>
      </c>
      <c r="W129" s="5" t="s">
        <v>13</v>
      </c>
      <c r="X129" s="5" t="s">
        <v>13</v>
      </c>
      <c r="Y129" s="5" t="s">
        <v>13</v>
      </c>
      <c r="Z129" s="5" t="s">
        <v>13</v>
      </c>
      <c r="AA129" s="5" t="s">
        <v>13</v>
      </c>
      <c r="AB129" s="5" t="s">
        <v>13</v>
      </c>
      <c r="AC129" s="5" t="s">
        <v>13</v>
      </c>
      <c r="AD129" s="5" t="s">
        <v>13</v>
      </c>
      <c r="AE129" s="5" t="s">
        <v>13</v>
      </c>
      <c r="AF129" s="5" t="s">
        <v>13</v>
      </c>
      <c r="AG129" s="5" t="s">
        <v>13</v>
      </c>
      <c r="AH129" s="5" t="s">
        <v>13</v>
      </c>
      <c r="AI129" s="5" t="s">
        <v>13</v>
      </c>
      <c r="AJ129" s="5" t="s">
        <v>13</v>
      </c>
      <c r="AK129" s="12">
        <v>62</v>
      </c>
    </row>
    <row r="130" spans="1:42" x14ac:dyDescent="0.2">
      <c r="A130" s="3" t="s">
        <v>104</v>
      </c>
      <c r="B130" s="3" t="s">
        <v>52</v>
      </c>
      <c r="C130" s="3" t="s">
        <v>7</v>
      </c>
      <c r="D130" s="3" t="s">
        <v>54</v>
      </c>
      <c r="E130" s="38" t="s">
        <v>25</v>
      </c>
      <c r="F130" s="3" t="s">
        <v>8</v>
      </c>
      <c r="G130" s="5"/>
      <c r="H130" s="5"/>
      <c r="I130" s="5"/>
      <c r="J130" s="5"/>
      <c r="K130" s="5"/>
      <c r="L130" s="5"/>
      <c r="M130" s="5"/>
      <c r="N130" s="5"/>
      <c r="O130" s="5"/>
      <c r="P130" s="5"/>
      <c r="Q130" s="5"/>
      <c r="R130" s="5"/>
      <c r="S130" s="5"/>
      <c r="T130" s="5"/>
      <c r="U130" s="5"/>
      <c r="V130" s="5"/>
      <c r="W130" s="5"/>
      <c r="X130" s="5">
        <v>52</v>
      </c>
      <c r="Y130" s="5"/>
      <c r="Z130" s="5"/>
      <c r="AA130" s="5"/>
      <c r="AB130" s="5"/>
      <c r="AC130" s="5"/>
      <c r="AD130" s="5"/>
      <c r="AE130" s="5"/>
      <c r="AF130" s="5"/>
      <c r="AG130" s="5"/>
      <c r="AH130" s="5"/>
      <c r="AI130" s="5"/>
      <c r="AJ130" s="5"/>
      <c r="AK130" s="12">
        <v>63</v>
      </c>
      <c r="AM130" s="9">
        <f>+AP130/$AP$3</f>
        <v>4.6028028130418858E-4</v>
      </c>
      <c r="AN130" s="10">
        <f>+AN128+AM130</f>
        <v>0.99539738306937942</v>
      </c>
      <c r="AP130" s="5">
        <f>SUM(G130:AJ130)</f>
        <v>52</v>
      </c>
    </row>
    <row r="131" spans="1:42" x14ac:dyDescent="0.2">
      <c r="A131" s="3" t="s">
        <v>104</v>
      </c>
      <c r="B131" s="3" t="s">
        <v>52</v>
      </c>
      <c r="C131" s="3" t="s">
        <v>7</v>
      </c>
      <c r="D131" s="3" t="s">
        <v>54</v>
      </c>
      <c r="E131" s="38" t="s">
        <v>25</v>
      </c>
      <c r="F131" s="3" t="s">
        <v>9</v>
      </c>
      <c r="G131" s="5"/>
      <c r="H131" s="5"/>
      <c r="I131" s="5"/>
      <c r="J131" s="5"/>
      <c r="K131" s="5"/>
      <c r="L131" s="5"/>
      <c r="M131" s="5"/>
      <c r="N131" s="5"/>
      <c r="O131" s="5"/>
      <c r="P131" s="5"/>
      <c r="Q131" s="5"/>
      <c r="R131" s="5"/>
      <c r="S131" s="5"/>
      <c r="T131" s="5"/>
      <c r="U131" s="5"/>
      <c r="V131" s="5"/>
      <c r="W131" s="5"/>
      <c r="X131" s="5">
        <v>-1</v>
      </c>
      <c r="Y131" s="5"/>
      <c r="Z131" s="5"/>
      <c r="AA131" s="5"/>
      <c r="AB131" s="5"/>
      <c r="AC131" s="5"/>
      <c r="AD131" s="5"/>
      <c r="AE131" s="5"/>
      <c r="AF131" s="5"/>
      <c r="AG131" s="5"/>
      <c r="AH131" s="5"/>
      <c r="AI131" s="5"/>
      <c r="AJ131" s="5"/>
      <c r="AK131" s="12">
        <v>63</v>
      </c>
    </row>
    <row r="132" spans="1:42" x14ac:dyDescent="0.2">
      <c r="A132" s="3" t="s">
        <v>104</v>
      </c>
      <c r="B132" s="3" t="s">
        <v>52</v>
      </c>
      <c r="C132" s="3" t="s">
        <v>7</v>
      </c>
      <c r="D132" s="3" t="s">
        <v>160</v>
      </c>
      <c r="E132" s="38" t="s">
        <v>25</v>
      </c>
      <c r="F132" s="3" t="s">
        <v>8</v>
      </c>
      <c r="G132" s="5"/>
      <c r="H132" s="5"/>
      <c r="I132" s="5"/>
      <c r="J132" s="5"/>
      <c r="K132" s="5"/>
      <c r="L132" s="5"/>
      <c r="M132" s="5"/>
      <c r="N132" s="5"/>
      <c r="O132" s="5"/>
      <c r="P132" s="5"/>
      <c r="Q132" s="5"/>
      <c r="R132" s="5"/>
      <c r="S132" s="5"/>
      <c r="T132" s="5"/>
      <c r="U132" s="5"/>
      <c r="V132" s="5"/>
      <c r="W132" s="5"/>
      <c r="X132" s="5"/>
      <c r="Y132" s="5"/>
      <c r="Z132" s="5"/>
      <c r="AA132" s="5"/>
      <c r="AB132" s="5"/>
      <c r="AC132" s="5">
        <v>0.65400000000000003</v>
      </c>
      <c r="AD132" s="5">
        <v>0.26600000000000001</v>
      </c>
      <c r="AE132" s="5">
        <v>1.581</v>
      </c>
      <c r="AF132" s="5">
        <v>5.673</v>
      </c>
      <c r="AG132" s="5">
        <v>6.33</v>
      </c>
      <c r="AH132" s="5">
        <v>14.204000000000001</v>
      </c>
      <c r="AI132" s="5">
        <v>12.417</v>
      </c>
      <c r="AJ132" s="5">
        <v>8.69</v>
      </c>
      <c r="AK132" s="12">
        <v>64</v>
      </c>
      <c r="AM132" s="9">
        <f>+AP132/$AP$3</f>
        <v>4.4093965794554142E-4</v>
      </c>
      <c r="AN132" s="10">
        <f>+AN130+AM132</f>
        <v>0.99583832272732498</v>
      </c>
      <c r="AP132" s="5">
        <f>SUM(G132:AJ132)</f>
        <v>49.814999999999998</v>
      </c>
    </row>
    <row r="133" spans="1:42" x14ac:dyDescent="0.2">
      <c r="A133" s="3" t="s">
        <v>104</v>
      </c>
      <c r="B133" s="3" t="s">
        <v>52</v>
      </c>
      <c r="C133" s="3" t="s">
        <v>7</v>
      </c>
      <c r="D133" s="3" t="s">
        <v>160</v>
      </c>
      <c r="E133" s="38" t="s">
        <v>25</v>
      </c>
      <c r="F133" s="3" t="s">
        <v>9</v>
      </c>
      <c r="G133" s="5"/>
      <c r="H133" s="5"/>
      <c r="I133" s="5"/>
      <c r="J133" s="5"/>
      <c r="K133" s="5"/>
      <c r="L133" s="5"/>
      <c r="M133" s="5"/>
      <c r="N133" s="5"/>
      <c r="O133" s="5"/>
      <c r="P133" s="5"/>
      <c r="Q133" s="5"/>
      <c r="R133" s="5"/>
      <c r="S133" s="5"/>
      <c r="T133" s="5"/>
      <c r="U133" s="5"/>
      <c r="V133" s="5"/>
      <c r="W133" s="5"/>
      <c r="X133" s="5"/>
      <c r="Y133" s="5"/>
      <c r="Z133" s="5"/>
      <c r="AA133" s="5"/>
      <c r="AB133" s="5"/>
      <c r="AC133" s="5">
        <v>-1</v>
      </c>
      <c r="AD133" s="5" t="s">
        <v>13</v>
      </c>
      <c r="AE133" s="5" t="s">
        <v>13</v>
      </c>
      <c r="AF133" s="5" t="s">
        <v>13</v>
      </c>
      <c r="AG133" s="5" t="s">
        <v>13</v>
      </c>
      <c r="AH133" s="5" t="s">
        <v>13</v>
      </c>
      <c r="AI133" s="5" t="s">
        <v>13</v>
      </c>
      <c r="AJ133" s="5" t="s">
        <v>13</v>
      </c>
      <c r="AK133" s="12">
        <v>64</v>
      </c>
    </row>
    <row r="134" spans="1:42" x14ac:dyDescent="0.2">
      <c r="A134" s="3" t="s">
        <v>104</v>
      </c>
      <c r="B134" s="3" t="s">
        <v>52</v>
      </c>
      <c r="C134" s="3" t="s">
        <v>7</v>
      </c>
      <c r="D134" s="3" t="s">
        <v>23</v>
      </c>
      <c r="E134" s="38" t="s">
        <v>16</v>
      </c>
      <c r="F134" s="3" t="s">
        <v>8</v>
      </c>
      <c r="G134" s="5"/>
      <c r="H134" s="5"/>
      <c r="I134" s="5"/>
      <c r="J134" s="5"/>
      <c r="K134" s="5"/>
      <c r="L134" s="5"/>
      <c r="M134" s="5"/>
      <c r="N134" s="5"/>
      <c r="O134" s="5"/>
      <c r="P134" s="5"/>
      <c r="Q134" s="5"/>
      <c r="R134" s="5"/>
      <c r="S134" s="5"/>
      <c r="T134" s="5"/>
      <c r="U134" s="5"/>
      <c r="V134" s="5"/>
      <c r="W134" s="5"/>
      <c r="X134" s="5"/>
      <c r="Y134" s="5">
        <v>1.5309999999999999</v>
      </c>
      <c r="Z134" s="5">
        <v>43.616</v>
      </c>
      <c r="AA134" s="5"/>
      <c r="AB134" s="5">
        <v>0.02</v>
      </c>
      <c r="AC134" s="5"/>
      <c r="AD134" s="5"/>
      <c r="AE134" s="5"/>
      <c r="AF134" s="5">
        <v>1.639</v>
      </c>
      <c r="AG134" s="5"/>
      <c r="AH134" s="5"/>
      <c r="AI134" s="5"/>
      <c r="AJ134" s="5">
        <v>2</v>
      </c>
      <c r="AK134" s="12">
        <v>65</v>
      </c>
      <c r="AM134" s="9">
        <f>+AP134/$AP$3</f>
        <v>4.3200845017946597E-4</v>
      </c>
      <c r="AN134" s="10">
        <f>+AN132+AM134</f>
        <v>0.99627033117750441</v>
      </c>
      <c r="AP134" s="5">
        <f>SUM(G134:AJ134)</f>
        <v>48.806000000000004</v>
      </c>
    </row>
    <row r="135" spans="1:42" x14ac:dyDescent="0.2">
      <c r="A135" s="3" t="s">
        <v>104</v>
      </c>
      <c r="B135" s="3" t="s">
        <v>52</v>
      </c>
      <c r="C135" s="3" t="s">
        <v>7</v>
      </c>
      <c r="D135" s="3" t="s">
        <v>23</v>
      </c>
      <c r="E135" s="38" t="s">
        <v>16</v>
      </c>
      <c r="F135" s="3" t="s">
        <v>9</v>
      </c>
      <c r="G135" s="5"/>
      <c r="H135" s="5"/>
      <c r="I135" s="5"/>
      <c r="J135" s="5"/>
      <c r="K135" s="5"/>
      <c r="L135" s="5"/>
      <c r="M135" s="5"/>
      <c r="N135" s="5"/>
      <c r="O135" s="5"/>
      <c r="P135" s="5"/>
      <c r="Q135" s="5"/>
      <c r="R135" s="5"/>
      <c r="S135" s="5"/>
      <c r="T135" s="5"/>
      <c r="U135" s="5"/>
      <c r="V135" s="5"/>
      <c r="W135" s="5"/>
      <c r="X135" s="5"/>
      <c r="Y135" s="5">
        <v>-1</v>
      </c>
      <c r="Z135" s="5" t="s">
        <v>13</v>
      </c>
      <c r="AA135" s="5" t="s">
        <v>13</v>
      </c>
      <c r="AB135" s="5" t="s">
        <v>13</v>
      </c>
      <c r="AC135" s="5"/>
      <c r="AD135" s="5" t="s">
        <v>13</v>
      </c>
      <c r="AE135" s="5" t="s">
        <v>13</v>
      </c>
      <c r="AF135" s="5" t="s">
        <v>13</v>
      </c>
      <c r="AG135" s="5"/>
      <c r="AH135" s="5" t="s">
        <v>13</v>
      </c>
      <c r="AI135" s="5"/>
      <c r="AJ135" s="5" t="s">
        <v>13</v>
      </c>
      <c r="AK135" s="12">
        <v>65</v>
      </c>
    </row>
    <row r="136" spans="1:42" x14ac:dyDescent="0.2">
      <c r="A136" s="3" t="s">
        <v>104</v>
      </c>
      <c r="B136" s="3" t="s">
        <v>52</v>
      </c>
      <c r="C136" s="3" t="s">
        <v>7</v>
      </c>
      <c r="D136" s="3" t="s">
        <v>90</v>
      </c>
      <c r="E136" s="38" t="s">
        <v>11</v>
      </c>
      <c r="F136" s="3" t="s">
        <v>8</v>
      </c>
      <c r="G136" s="5"/>
      <c r="H136" s="5"/>
      <c r="I136" s="5"/>
      <c r="J136" s="5"/>
      <c r="K136" s="5"/>
      <c r="L136" s="5"/>
      <c r="M136" s="5"/>
      <c r="N136" s="5"/>
      <c r="O136" s="5"/>
      <c r="P136" s="5"/>
      <c r="Q136" s="5"/>
      <c r="R136" s="5"/>
      <c r="S136" s="5"/>
      <c r="T136" s="5"/>
      <c r="U136" s="5"/>
      <c r="V136" s="5"/>
      <c r="W136" s="5"/>
      <c r="X136" s="5">
        <v>2.298</v>
      </c>
      <c r="Y136" s="5">
        <v>40.356000000000002</v>
      </c>
      <c r="Z136" s="5"/>
      <c r="AA136" s="5"/>
      <c r="AB136" s="5"/>
      <c r="AC136" s="5"/>
      <c r="AD136" s="5"/>
      <c r="AE136" s="5"/>
      <c r="AF136" s="5"/>
      <c r="AG136" s="5"/>
      <c r="AH136" s="5"/>
      <c r="AI136" s="5"/>
      <c r="AJ136" s="5"/>
      <c r="AK136" s="12">
        <v>66</v>
      </c>
      <c r="AM136" s="9">
        <f>+AP136/$AP$3</f>
        <v>3.7755375228363196E-4</v>
      </c>
      <c r="AN136" s="10">
        <f>+AN134+AM136</f>
        <v>0.99664788492978806</v>
      </c>
      <c r="AP136" s="5">
        <f>SUM(G136:AJ136)</f>
        <v>42.654000000000003</v>
      </c>
    </row>
    <row r="137" spans="1:42" x14ac:dyDescent="0.2">
      <c r="A137" s="3" t="s">
        <v>104</v>
      </c>
      <c r="B137" s="3" t="s">
        <v>52</v>
      </c>
      <c r="C137" s="3" t="s">
        <v>7</v>
      </c>
      <c r="D137" s="3" t="s">
        <v>90</v>
      </c>
      <c r="E137" s="38" t="s">
        <v>11</v>
      </c>
      <c r="F137" s="3" t="s">
        <v>9</v>
      </c>
      <c r="G137" s="5"/>
      <c r="H137" s="5"/>
      <c r="I137" s="5"/>
      <c r="J137" s="5"/>
      <c r="K137" s="5"/>
      <c r="L137" s="5"/>
      <c r="M137" s="5"/>
      <c r="N137" s="5"/>
      <c r="O137" s="5"/>
      <c r="P137" s="5"/>
      <c r="Q137" s="5"/>
      <c r="R137" s="5"/>
      <c r="S137" s="5"/>
      <c r="T137" s="5"/>
      <c r="U137" s="5"/>
      <c r="V137" s="5"/>
      <c r="W137" s="5"/>
      <c r="X137" s="5">
        <v>-1</v>
      </c>
      <c r="Y137" s="5">
        <v>-1</v>
      </c>
      <c r="Z137" s="5"/>
      <c r="AA137" s="5"/>
      <c r="AB137" s="5"/>
      <c r="AC137" s="5"/>
      <c r="AD137" s="5"/>
      <c r="AE137" s="5"/>
      <c r="AF137" s="5"/>
      <c r="AG137" s="5"/>
      <c r="AH137" s="5"/>
      <c r="AI137" s="5"/>
      <c r="AJ137" s="5"/>
      <c r="AK137" s="12">
        <v>66</v>
      </c>
    </row>
    <row r="138" spans="1:42" x14ac:dyDescent="0.2">
      <c r="A138" s="3" t="s">
        <v>104</v>
      </c>
      <c r="B138" s="3" t="s">
        <v>52</v>
      </c>
      <c r="C138" s="3" t="s">
        <v>7</v>
      </c>
      <c r="D138" s="3" t="s">
        <v>146</v>
      </c>
      <c r="E138" s="38" t="s">
        <v>25</v>
      </c>
      <c r="F138" s="3" t="s">
        <v>8</v>
      </c>
      <c r="G138" s="5"/>
      <c r="H138" s="5"/>
      <c r="I138" s="5"/>
      <c r="J138" s="5"/>
      <c r="K138" s="5"/>
      <c r="L138" s="5"/>
      <c r="M138" s="5"/>
      <c r="N138" s="5"/>
      <c r="O138" s="5"/>
      <c r="P138" s="5"/>
      <c r="Q138" s="5"/>
      <c r="R138" s="5"/>
      <c r="S138" s="5">
        <v>7.2999999999999995E-2</v>
      </c>
      <c r="T138" s="5">
        <v>2.5169999999999999</v>
      </c>
      <c r="U138" s="5"/>
      <c r="V138" s="5">
        <v>3.2829999999999999</v>
      </c>
      <c r="W138" s="5">
        <v>2.9729999999999999</v>
      </c>
      <c r="X138" s="5">
        <v>9.3529999999999998</v>
      </c>
      <c r="Y138" s="5">
        <v>7.4210000000000003</v>
      </c>
      <c r="Z138" s="5">
        <v>9.8620000000000001</v>
      </c>
      <c r="AA138" s="5">
        <v>1.7290000000000001</v>
      </c>
      <c r="AB138" s="5"/>
      <c r="AC138" s="5"/>
      <c r="AD138" s="5">
        <v>0.107</v>
      </c>
      <c r="AE138" s="5"/>
      <c r="AF138" s="5">
        <v>0.16600000000000001</v>
      </c>
      <c r="AG138" s="5">
        <v>0.109</v>
      </c>
      <c r="AH138" s="5">
        <v>2.7090000000000001</v>
      </c>
      <c r="AI138" s="5">
        <v>0.26</v>
      </c>
      <c r="AJ138" s="5">
        <v>0.186</v>
      </c>
      <c r="AK138" s="12">
        <v>67</v>
      </c>
      <c r="AM138" s="9">
        <f>+AP138/$AP$3</f>
        <v>3.6068270966505911E-4</v>
      </c>
      <c r="AN138" s="10">
        <f>+AN136+AM138</f>
        <v>0.99700856763945311</v>
      </c>
      <c r="AP138" s="5">
        <f>SUM(G138:AJ138)</f>
        <v>40.747999999999998</v>
      </c>
    </row>
    <row r="139" spans="1:42" x14ac:dyDescent="0.2">
      <c r="A139" s="3" t="s">
        <v>104</v>
      </c>
      <c r="B139" s="3" t="s">
        <v>52</v>
      </c>
      <c r="C139" s="3" t="s">
        <v>7</v>
      </c>
      <c r="D139" s="3" t="s">
        <v>146</v>
      </c>
      <c r="E139" s="38" t="s">
        <v>25</v>
      </c>
      <c r="F139" s="3" t="s">
        <v>9</v>
      </c>
      <c r="G139" s="5"/>
      <c r="H139" s="5"/>
      <c r="I139" s="5"/>
      <c r="J139" s="5"/>
      <c r="K139" s="5"/>
      <c r="L139" s="5"/>
      <c r="M139" s="5"/>
      <c r="N139" s="5"/>
      <c r="O139" s="5"/>
      <c r="P139" s="5"/>
      <c r="Q139" s="5"/>
      <c r="R139" s="5"/>
      <c r="S139" s="5" t="s">
        <v>13</v>
      </c>
      <c r="T139" s="5" t="s">
        <v>13</v>
      </c>
      <c r="U139" s="5"/>
      <c r="V139" s="5" t="s">
        <v>13</v>
      </c>
      <c r="W139" s="5" t="s">
        <v>13</v>
      </c>
      <c r="X139" s="5" t="s">
        <v>13</v>
      </c>
      <c r="Y139" s="5" t="s">
        <v>13</v>
      </c>
      <c r="Z139" s="5">
        <v>-1</v>
      </c>
      <c r="AA139" s="5">
        <v>-1</v>
      </c>
      <c r="AB139" s="5"/>
      <c r="AC139" s="5"/>
      <c r="AD139" s="5" t="s">
        <v>13</v>
      </c>
      <c r="AE139" s="5"/>
      <c r="AF139" s="5" t="s">
        <v>13</v>
      </c>
      <c r="AG139" s="5" t="s">
        <v>13</v>
      </c>
      <c r="AH139" s="5" t="s">
        <v>13</v>
      </c>
      <c r="AI139" s="5" t="s">
        <v>13</v>
      </c>
      <c r="AJ139" s="5" t="s">
        <v>13</v>
      </c>
      <c r="AK139" s="12">
        <v>67</v>
      </c>
    </row>
    <row r="140" spans="1:42" x14ac:dyDescent="0.2">
      <c r="A140" s="3" t="s">
        <v>104</v>
      </c>
      <c r="B140" s="3" t="s">
        <v>52</v>
      </c>
      <c r="C140" s="3" t="s">
        <v>7</v>
      </c>
      <c r="D140" s="3" t="s">
        <v>161</v>
      </c>
      <c r="E140" s="38" t="s">
        <v>11</v>
      </c>
      <c r="F140" s="3" t="s">
        <v>8</v>
      </c>
      <c r="G140" s="5"/>
      <c r="H140" s="5"/>
      <c r="I140" s="5"/>
      <c r="J140" s="5"/>
      <c r="K140" s="5"/>
      <c r="L140" s="5"/>
      <c r="M140" s="5"/>
      <c r="N140" s="5"/>
      <c r="O140" s="5"/>
      <c r="P140" s="5"/>
      <c r="Q140" s="5"/>
      <c r="R140" s="5"/>
      <c r="S140" s="5">
        <v>9.7949999999999999</v>
      </c>
      <c r="T140" s="5"/>
      <c r="U140" s="5">
        <v>7.7350000000000003</v>
      </c>
      <c r="V140" s="5">
        <v>14.82</v>
      </c>
      <c r="W140" s="5">
        <v>6.6</v>
      </c>
      <c r="X140" s="5"/>
      <c r="Y140" s="5"/>
      <c r="Z140" s="5"/>
      <c r="AA140" s="5"/>
      <c r="AB140" s="5"/>
      <c r="AC140" s="5"/>
      <c r="AD140" s="5"/>
      <c r="AE140" s="5"/>
      <c r="AF140" s="5"/>
      <c r="AG140" s="5"/>
      <c r="AH140" s="5"/>
      <c r="AI140" s="5"/>
      <c r="AJ140" s="5"/>
      <c r="AK140" s="12">
        <v>68</v>
      </c>
      <c r="AM140" s="9">
        <f>+AP140/$AP$3</f>
        <v>3.4476763378457972E-4</v>
      </c>
      <c r="AN140" s="10">
        <f>+AN138+AM140</f>
        <v>0.99735333527323766</v>
      </c>
      <c r="AP140" s="5">
        <f>SUM(G140:AJ140)</f>
        <v>38.950000000000003</v>
      </c>
    </row>
    <row r="141" spans="1:42" x14ac:dyDescent="0.2">
      <c r="A141" s="3" t="s">
        <v>104</v>
      </c>
      <c r="B141" s="3" t="s">
        <v>52</v>
      </c>
      <c r="C141" s="3" t="s">
        <v>7</v>
      </c>
      <c r="D141" s="3" t="s">
        <v>161</v>
      </c>
      <c r="E141" s="38" t="s">
        <v>11</v>
      </c>
      <c r="F141" s="3" t="s">
        <v>9</v>
      </c>
      <c r="G141" s="5"/>
      <c r="H141" s="5"/>
      <c r="I141" s="5"/>
      <c r="J141" s="5"/>
      <c r="K141" s="5"/>
      <c r="L141" s="5"/>
      <c r="M141" s="5"/>
      <c r="N141" s="5"/>
      <c r="O141" s="5"/>
      <c r="P141" s="5"/>
      <c r="Q141" s="5"/>
      <c r="R141" s="5"/>
      <c r="S141" s="5">
        <v>-1</v>
      </c>
      <c r="T141" s="5"/>
      <c r="U141" s="5">
        <v>-1</v>
      </c>
      <c r="V141" s="5">
        <v>-1</v>
      </c>
      <c r="W141" s="5">
        <v>-1</v>
      </c>
      <c r="X141" s="5"/>
      <c r="Y141" s="5"/>
      <c r="Z141" s="5"/>
      <c r="AA141" s="5"/>
      <c r="AB141" s="5"/>
      <c r="AC141" s="5"/>
      <c r="AD141" s="5"/>
      <c r="AE141" s="5"/>
      <c r="AF141" s="5"/>
      <c r="AG141" s="5"/>
      <c r="AH141" s="5"/>
      <c r="AI141" s="5"/>
      <c r="AJ141" s="5"/>
      <c r="AK141" s="12">
        <v>68</v>
      </c>
    </row>
    <row r="142" spans="1:42" x14ac:dyDescent="0.2">
      <c r="A142" s="3" t="s">
        <v>104</v>
      </c>
      <c r="B142" s="3" t="s">
        <v>52</v>
      </c>
      <c r="C142" s="3" t="s">
        <v>7</v>
      </c>
      <c r="D142" s="3" t="s">
        <v>137</v>
      </c>
      <c r="E142" s="38" t="s">
        <v>21</v>
      </c>
      <c r="F142" s="3" t="s">
        <v>8</v>
      </c>
      <c r="G142" s="5"/>
      <c r="H142" s="5"/>
      <c r="I142" s="5"/>
      <c r="J142" s="5"/>
      <c r="K142" s="5"/>
      <c r="L142" s="5"/>
      <c r="M142" s="5"/>
      <c r="N142" s="5"/>
      <c r="O142" s="5"/>
      <c r="P142" s="5"/>
      <c r="Q142" s="5"/>
      <c r="R142" s="5"/>
      <c r="S142" s="5"/>
      <c r="T142" s="5"/>
      <c r="U142" s="5"/>
      <c r="V142" s="5"/>
      <c r="W142" s="5"/>
      <c r="X142" s="5"/>
      <c r="Y142" s="5">
        <v>0.29599999999999999</v>
      </c>
      <c r="Z142" s="5"/>
      <c r="AA142" s="5"/>
      <c r="AB142" s="5"/>
      <c r="AC142" s="5"/>
      <c r="AD142" s="5">
        <v>36.659999999999997</v>
      </c>
      <c r="AE142" s="5">
        <v>4.0000000000000001E-3</v>
      </c>
      <c r="AF142" s="5">
        <v>4.0000000000000001E-3</v>
      </c>
      <c r="AG142" s="5">
        <v>6.0000000000000001E-3</v>
      </c>
      <c r="AH142" s="5"/>
      <c r="AI142" s="5">
        <v>6.9000000000000006E-2</v>
      </c>
      <c r="AJ142" s="5">
        <v>1.4E-2</v>
      </c>
      <c r="AK142" s="12">
        <v>69</v>
      </c>
      <c r="AM142" s="9">
        <f>+AP142/$AP$3</f>
        <v>3.2797625506084804E-4</v>
      </c>
      <c r="AN142" s="10">
        <f>+AN140+AM142</f>
        <v>0.99768131152829853</v>
      </c>
      <c r="AP142" s="5">
        <f>SUM(G142:AJ142)</f>
        <v>37.052999999999997</v>
      </c>
    </row>
    <row r="143" spans="1:42" x14ac:dyDescent="0.2">
      <c r="A143" s="3" t="s">
        <v>104</v>
      </c>
      <c r="B143" s="3" t="s">
        <v>52</v>
      </c>
      <c r="C143" s="3" t="s">
        <v>7</v>
      </c>
      <c r="D143" s="3" t="s">
        <v>137</v>
      </c>
      <c r="E143" s="38" t="s">
        <v>21</v>
      </c>
      <c r="F143" s="3" t="s">
        <v>9</v>
      </c>
      <c r="G143" s="5"/>
      <c r="H143" s="5"/>
      <c r="I143" s="5"/>
      <c r="J143" s="5"/>
      <c r="K143" s="5"/>
      <c r="L143" s="5"/>
      <c r="M143" s="5"/>
      <c r="N143" s="5"/>
      <c r="O143" s="5"/>
      <c r="P143" s="5"/>
      <c r="Q143" s="5"/>
      <c r="R143" s="5"/>
      <c r="S143" s="5"/>
      <c r="T143" s="5"/>
      <c r="U143" s="5"/>
      <c r="V143" s="5"/>
      <c r="W143" s="5"/>
      <c r="X143" s="5"/>
      <c r="Y143" s="5">
        <v>-1</v>
      </c>
      <c r="Z143" s="5"/>
      <c r="AA143" s="5"/>
      <c r="AB143" s="5"/>
      <c r="AC143" s="5"/>
      <c r="AD143" s="5">
        <v>-1</v>
      </c>
      <c r="AE143" s="5">
        <v>-1</v>
      </c>
      <c r="AF143" s="5">
        <v>-1</v>
      </c>
      <c r="AG143" s="5">
        <v>-1</v>
      </c>
      <c r="AH143" s="5"/>
      <c r="AI143" s="5">
        <v>-1</v>
      </c>
      <c r="AJ143" s="5" t="s">
        <v>13</v>
      </c>
      <c r="AK143" s="12">
        <v>69</v>
      </c>
    </row>
    <row r="144" spans="1:42" x14ac:dyDescent="0.2">
      <c r="A144" s="3" t="s">
        <v>104</v>
      </c>
      <c r="B144" s="3" t="s">
        <v>52</v>
      </c>
      <c r="C144" s="3" t="s">
        <v>7</v>
      </c>
      <c r="D144" s="3" t="s">
        <v>125</v>
      </c>
      <c r="E144" s="38" t="s">
        <v>27</v>
      </c>
      <c r="F144" s="3" t="s">
        <v>8</v>
      </c>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v>15.677</v>
      </c>
      <c r="AI144" s="5">
        <v>19.402999999999999</v>
      </c>
      <c r="AJ144" s="5"/>
      <c r="AK144" s="12">
        <v>70</v>
      </c>
      <c r="AM144" s="9">
        <f>+AP144/$AP$3</f>
        <v>3.1051215900290257E-4</v>
      </c>
      <c r="AN144" s="10">
        <f>+AN142+AM144</f>
        <v>0.99799182368730144</v>
      </c>
      <c r="AP144" s="5">
        <f>SUM(G144:AJ144)</f>
        <v>35.08</v>
      </c>
    </row>
    <row r="145" spans="1:42" x14ac:dyDescent="0.2">
      <c r="A145" s="3" t="s">
        <v>104</v>
      </c>
      <c r="B145" s="3" t="s">
        <v>52</v>
      </c>
      <c r="C145" s="3" t="s">
        <v>7</v>
      </c>
      <c r="D145" s="3" t="s">
        <v>125</v>
      </c>
      <c r="E145" s="38" t="s">
        <v>27</v>
      </c>
      <c r="F145" s="3" t="s">
        <v>9</v>
      </c>
      <c r="G145" s="5"/>
      <c r="H145" s="5"/>
      <c r="I145" s="5"/>
      <c r="J145" s="5"/>
      <c r="K145" s="5"/>
      <c r="L145" s="5"/>
      <c r="M145" s="5"/>
      <c r="N145" s="5"/>
      <c r="O145" s="5"/>
      <c r="P145" s="5"/>
      <c r="Q145" s="5"/>
      <c r="R145" s="5"/>
      <c r="S145" s="5"/>
      <c r="T145" s="5"/>
      <c r="U145" s="5"/>
      <c r="V145" s="5"/>
      <c r="W145" s="5"/>
      <c r="X145" s="5"/>
      <c r="Y145" s="5"/>
      <c r="Z145" s="5"/>
      <c r="AA145" s="5"/>
      <c r="AB145" s="5"/>
      <c r="AC145" s="5"/>
      <c r="AD145" s="5"/>
      <c r="AE145" s="5"/>
      <c r="AF145" s="5"/>
      <c r="AG145" s="5"/>
      <c r="AH145" s="5">
        <v>-1</v>
      </c>
      <c r="AI145" s="5">
        <v>-1</v>
      </c>
      <c r="AJ145" s="5"/>
      <c r="AK145" s="12">
        <v>70</v>
      </c>
    </row>
    <row r="146" spans="1:42" x14ac:dyDescent="0.2">
      <c r="A146" s="3" t="s">
        <v>104</v>
      </c>
      <c r="B146" s="3" t="s">
        <v>52</v>
      </c>
      <c r="C146" s="3" t="s">
        <v>7</v>
      </c>
      <c r="D146" s="3" t="s">
        <v>32</v>
      </c>
      <c r="E146" s="38" t="s">
        <v>15</v>
      </c>
      <c r="F146" s="3" t="s">
        <v>8</v>
      </c>
      <c r="G146" s="5"/>
      <c r="H146" s="5"/>
      <c r="I146" s="5"/>
      <c r="J146" s="5"/>
      <c r="K146" s="5"/>
      <c r="L146" s="5"/>
      <c r="M146" s="5"/>
      <c r="N146" s="5">
        <v>1.9</v>
      </c>
      <c r="O146" s="5"/>
      <c r="P146" s="5">
        <v>4</v>
      </c>
      <c r="Q146" s="5">
        <v>2.6909999999999998</v>
      </c>
      <c r="R146" s="5">
        <v>1.802</v>
      </c>
      <c r="S146" s="5">
        <v>1.9890000000000001</v>
      </c>
      <c r="T146" s="5">
        <v>1.4770000000000001</v>
      </c>
      <c r="U146" s="5">
        <v>1.7869999999999999</v>
      </c>
      <c r="V146" s="5">
        <v>1.0529999999999999</v>
      </c>
      <c r="W146" s="5">
        <v>0.77200000000000002</v>
      </c>
      <c r="X146" s="5">
        <v>0.55600000000000005</v>
      </c>
      <c r="Y146" s="5">
        <v>0.86899999999999999</v>
      </c>
      <c r="Z146" s="5">
        <v>0.78</v>
      </c>
      <c r="AA146" s="5">
        <v>0.77500000000000002</v>
      </c>
      <c r="AB146" s="5">
        <v>0.97199999999999998</v>
      </c>
      <c r="AC146" s="5">
        <v>2.7040000000000002</v>
      </c>
      <c r="AD146" s="5">
        <v>0.308</v>
      </c>
      <c r="AE146" s="5">
        <v>6.9000000000000006E-2</v>
      </c>
      <c r="AF146" s="5">
        <v>3.4000000000000002E-2</v>
      </c>
      <c r="AG146" s="5">
        <v>0.312</v>
      </c>
      <c r="AH146" s="5">
        <v>0.108</v>
      </c>
      <c r="AI146" s="5"/>
      <c r="AJ146" s="5"/>
      <c r="AK146" s="12">
        <v>71</v>
      </c>
      <c r="AM146" s="9">
        <f>+AP146/$AP$3</f>
        <v>2.2091683193826807E-4</v>
      </c>
      <c r="AN146" s="10">
        <f>+AN144+AM146</f>
        <v>0.99821274051923969</v>
      </c>
      <c r="AP146" s="5">
        <f>SUM(G146:AJ146)</f>
        <v>24.958000000000002</v>
      </c>
    </row>
    <row r="147" spans="1:42" x14ac:dyDescent="0.2">
      <c r="A147" s="3" t="s">
        <v>104</v>
      </c>
      <c r="B147" s="3" t="s">
        <v>52</v>
      </c>
      <c r="C147" s="3" t="s">
        <v>7</v>
      </c>
      <c r="D147" s="3" t="s">
        <v>32</v>
      </c>
      <c r="E147" s="38" t="s">
        <v>15</v>
      </c>
      <c r="F147" s="3" t="s">
        <v>9</v>
      </c>
      <c r="G147" s="5"/>
      <c r="H147" s="5"/>
      <c r="I147" s="5"/>
      <c r="J147" s="5"/>
      <c r="K147" s="5"/>
      <c r="L147" s="5"/>
      <c r="M147" s="5"/>
      <c r="N147" s="5">
        <v>-1</v>
      </c>
      <c r="O147" s="5"/>
      <c r="P147" s="5">
        <v>-1</v>
      </c>
      <c r="Q147" s="5">
        <v>-1</v>
      </c>
      <c r="R147" s="5" t="s">
        <v>13</v>
      </c>
      <c r="S147" s="5" t="s">
        <v>13</v>
      </c>
      <c r="T147" s="5" t="s">
        <v>13</v>
      </c>
      <c r="U147" s="5" t="s">
        <v>13</v>
      </c>
      <c r="V147" s="5" t="s">
        <v>13</v>
      </c>
      <c r="W147" s="5" t="s">
        <v>13</v>
      </c>
      <c r="X147" s="5" t="s">
        <v>13</v>
      </c>
      <c r="Y147" s="5" t="s">
        <v>13</v>
      </c>
      <c r="Z147" s="5" t="s">
        <v>13</v>
      </c>
      <c r="AA147" s="5" t="s">
        <v>13</v>
      </c>
      <c r="AB147" s="5" t="s">
        <v>13</v>
      </c>
      <c r="AC147" s="5" t="s">
        <v>13</v>
      </c>
      <c r="AD147" s="5" t="s">
        <v>13</v>
      </c>
      <c r="AE147" s="5" t="s">
        <v>13</v>
      </c>
      <c r="AF147" s="5" t="s">
        <v>13</v>
      </c>
      <c r="AG147" s="5" t="s">
        <v>13</v>
      </c>
      <c r="AH147" s="5" t="s">
        <v>13</v>
      </c>
      <c r="AI147" s="5"/>
      <c r="AJ147" s="5"/>
      <c r="AK147" s="12">
        <v>71</v>
      </c>
    </row>
    <row r="148" spans="1:42" x14ac:dyDescent="0.2">
      <c r="A148" s="3" t="s">
        <v>104</v>
      </c>
      <c r="B148" s="3" t="s">
        <v>52</v>
      </c>
      <c r="C148" s="3" t="s">
        <v>7</v>
      </c>
      <c r="D148" s="3" t="s">
        <v>54</v>
      </c>
      <c r="E148" s="38" t="s">
        <v>11</v>
      </c>
      <c r="F148" s="3" t="s">
        <v>8</v>
      </c>
      <c r="G148" s="5"/>
      <c r="H148" s="5"/>
      <c r="I148" s="5"/>
      <c r="J148" s="5"/>
      <c r="K148" s="5"/>
      <c r="L148" s="5"/>
      <c r="M148" s="5"/>
      <c r="N148" s="5"/>
      <c r="O148" s="5"/>
      <c r="P148" s="5"/>
      <c r="Q148" s="5"/>
      <c r="R148" s="5"/>
      <c r="S148" s="5"/>
      <c r="T148" s="5"/>
      <c r="U148" s="5"/>
      <c r="V148" s="5"/>
      <c r="W148" s="5"/>
      <c r="X148" s="5">
        <v>24</v>
      </c>
      <c r="Y148" s="5"/>
      <c r="Z148" s="5"/>
      <c r="AA148" s="5"/>
      <c r="AB148" s="5"/>
      <c r="AC148" s="5"/>
      <c r="AD148" s="5"/>
      <c r="AE148" s="5"/>
      <c r="AF148" s="5"/>
      <c r="AG148" s="5"/>
      <c r="AH148" s="5"/>
      <c r="AI148" s="5"/>
      <c r="AJ148" s="5"/>
      <c r="AK148" s="12">
        <v>72</v>
      </c>
      <c r="AM148" s="9">
        <f>+AP148/$AP$3</f>
        <v>2.1243705290962549E-4</v>
      </c>
      <c r="AN148" s="10">
        <f>+AN146+AM148</f>
        <v>0.99842517757214932</v>
      </c>
      <c r="AP148" s="5">
        <f>SUM(G148:AJ148)</f>
        <v>24</v>
      </c>
    </row>
    <row r="149" spans="1:42" x14ac:dyDescent="0.2">
      <c r="A149" s="3" t="s">
        <v>104</v>
      </c>
      <c r="B149" s="3" t="s">
        <v>52</v>
      </c>
      <c r="C149" s="3" t="s">
        <v>7</v>
      </c>
      <c r="D149" s="3" t="s">
        <v>54</v>
      </c>
      <c r="E149" s="38" t="s">
        <v>11</v>
      </c>
      <c r="F149" s="3" t="s">
        <v>9</v>
      </c>
      <c r="G149" s="5"/>
      <c r="H149" s="5"/>
      <c r="I149" s="5"/>
      <c r="J149" s="5"/>
      <c r="K149" s="5"/>
      <c r="L149" s="5"/>
      <c r="M149" s="5"/>
      <c r="N149" s="5"/>
      <c r="O149" s="5"/>
      <c r="P149" s="5"/>
      <c r="Q149" s="5"/>
      <c r="R149" s="5"/>
      <c r="S149" s="5"/>
      <c r="T149" s="5"/>
      <c r="U149" s="5"/>
      <c r="V149" s="5"/>
      <c r="W149" s="5"/>
      <c r="X149" s="5">
        <v>-1</v>
      </c>
      <c r="Y149" s="5"/>
      <c r="Z149" s="5"/>
      <c r="AA149" s="5"/>
      <c r="AB149" s="5"/>
      <c r="AC149" s="5"/>
      <c r="AD149" s="5"/>
      <c r="AE149" s="5"/>
      <c r="AF149" s="5"/>
      <c r="AG149" s="5"/>
      <c r="AH149" s="5"/>
      <c r="AI149" s="5"/>
      <c r="AJ149" s="5"/>
      <c r="AK149" s="12">
        <v>72</v>
      </c>
    </row>
    <row r="150" spans="1:42" x14ac:dyDescent="0.2">
      <c r="A150" s="3" t="s">
        <v>104</v>
      </c>
      <c r="B150" s="3" t="s">
        <v>52</v>
      </c>
      <c r="C150" s="3" t="s">
        <v>7</v>
      </c>
      <c r="D150" s="3" t="s">
        <v>137</v>
      </c>
      <c r="E150" s="38" t="s">
        <v>27</v>
      </c>
      <c r="F150" s="3" t="s">
        <v>8</v>
      </c>
      <c r="G150" s="5"/>
      <c r="H150" s="5"/>
      <c r="I150" s="5"/>
      <c r="J150" s="5"/>
      <c r="K150" s="5"/>
      <c r="L150" s="5"/>
      <c r="M150" s="5"/>
      <c r="N150" s="5"/>
      <c r="O150" s="5"/>
      <c r="P150" s="5"/>
      <c r="Q150" s="5"/>
      <c r="R150" s="5"/>
      <c r="S150" s="5"/>
      <c r="T150" s="5"/>
      <c r="U150" s="5"/>
      <c r="V150" s="5"/>
      <c r="W150" s="5"/>
      <c r="X150" s="5">
        <v>9.6000000000000002E-2</v>
      </c>
      <c r="Y150" s="5"/>
      <c r="Z150" s="5"/>
      <c r="AA150" s="5"/>
      <c r="AB150" s="5"/>
      <c r="AC150" s="5"/>
      <c r="AD150" s="5"/>
      <c r="AE150" s="5"/>
      <c r="AF150" s="5">
        <v>0.501</v>
      </c>
      <c r="AG150" s="5">
        <v>3.2000000000000001E-2</v>
      </c>
      <c r="AH150" s="5">
        <v>20.524000000000001</v>
      </c>
      <c r="AI150" s="5"/>
      <c r="AJ150" s="5">
        <v>0.63700000000000001</v>
      </c>
      <c r="AK150" s="12">
        <v>73</v>
      </c>
      <c r="AM150" s="9">
        <f>+AP150/$AP$3</f>
        <v>1.9287514095419749E-4</v>
      </c>
      <c r="AN150" s="10">
        <f>+AN148+AM150</f>
        <v>0.99861805271310355</v>
      </c>
      <c r="AP150" s="5">
        <f>SUM(G150:AJ150)</f>
        <v>21.790000000000003</v>
      </c>
    </row>
    <row r="151" spans="1:42" x14ac:dyDescent="0.2">
      <c r="A151" s="3" t="s">
        <v>104</v>
      </c>
      <c r="B151" s="3" t="s">
        <v>52</v>
      </c>
      <c r="C151" s="3" t="s">
        <v>7</v>
      </c>
      <c r="D151" s="3" t="s">
        <v>137</v>
      </c>
      <c r="E151" s="38" t="s">
        <v>27</v>
      </c>
      <c r="F151" s="3" t="s">
        <v>9</v>
      </c>
      <c r="G151" s="5"/>
      <c r="H151" s="5"/>
      <c r="I151" s="5"/>
      <c r="J151" s="5"/>
      <c r="K151" s="5"/>
      <c r="L151" s="5"/>
      <c r="M151" s="5"/>
      <c r="N151" s="5"/>
      <c r="O151" s="5"/>
      <c r="P151" s="5"/>
      <c r="Q151" s="5"/>
      <c r="R151" s="5"/>
      <c r="S151" s="5"/>
      <c r="T151" s="5"/>
      <c r="U151" s="5"/>
      <c r="V151" s="5"/>
      <c r="W151" s="5"/>
      <c r="X151" s="5">
        <v>-1</v>
      </c>
      <c r="Y151" s="5"/>
      <c r="Z151" s="5"/>
      <c r="AA151" s="5"/>
      <c r="AB151" s="5"/>
      <c r="AC151" s="5"/>
      <c r="AD151" s="5"/>
      <c r="AE151" s="5"/>
      <c r="AF151" s="5">
        <v>-1</v>
      </c>
      <c r="AG151" s="5">
        <v>-1</v>
      </c>
      <c r="AH151" s="5">
        <v>-1</v>
      </c>
      <c r="AI151" s="5"/>
      <c r="AJ151" s="5" t="s">
        <v>13</v>
      </c>
      <c r="AK151" s="12">
        <v>73</v>
      </c>
    </row>
    <row r="152" spans="1:42" x14ac:dyDescent="0.2">
      <c r="A152" s="3" t="s">
        <v>104</v>
      </c>
      <c r="B152" s="3" t="s">
        <v>52</v>
      </c>
      <c r="C152" s="3" t="s">
        <v>93</v>
      </c>
      <c r="D152" s="3" t="s">
        <v>166</v>
      </c>
      <c r="E152" s="38" t="s">
        <v>25</v>
      </c>
      <c r="F152" s="3" t="s">
        <v>8</v>
      </c>
      <c r="G152" s="5"/>
      <c r="H152" s="5"/>
      <c r="I152" s="5"/>
      <c r="J152" s="5"/>
      <c r="K152" s="5"/>
      <c r="L152" s="5"/>
      <c r="M152" s="5"/>
      <c r="N152" s="5"/>
      <c r="O152" s="5"/>
      <c r="P152" s="5"/>
      <c r="Q152" s="5"/>
      <c r="R152" s="5"/>
      <c r="S152" s="5"/>
      <c r="T152" s="5"/>
      <c r="U152" s="5"/>
      <c r="V152" s="5"/>
      <c r="W152" s="5"/>
      <c r="X152" s="5">
        <v>6.8000000000000005E-2</v>
      </c>
      <c r="Y152" s="5">
        <v>4.3999999999999997E-2</v>
      </c>
      <c r="Z152" s="5">
        <v>0.54400000000000004</v>
      </c>
      <c r="AA152" s="5">
        <v>0.307</v>
      </c>
      <c r="AB152" s="5">
        <v>0.77400000000000002</v>
      </c>
      <c r="AC152" s="5">
        <v>1.9590000000000001</v>
      </c>
      <c r="AD152" s="5">
        <v>4.9960000000000004</v>
      </c>
      <c r="AE152" s="5">
        <v>4.1180000000000003</v>
      </c>
      <c r="AF152" s="5">
        <v>2.2440000000000002</v>
      </c>
      <c r="AG152" s="5">
        <v>3.11</v>
      </c>
      <c r="AH152" s="5">
        <v>1.3280000000000001</v>
      </c>
      <c r="AI152" s="5">
        <v>1.423</v>
      </c>
      <c r="AJ152" s="5">
        <v>0.44700000000000001</v>
      </c>
      <c r="AK152" s="12">
        <v>74</v>
      </c>
      <c r="AM152" s="9">
        <f>+AP152/$AP$3</f>
        <v>1.8908668017730915E-4</v>
      </c>
      <c r="AN152" s="10">
        <f>+AN150+AM152</f>
        <v>0.99880713939328092</v>
      </c>
      <c r="AP152" s="5">
        <f>SUM(G152:AJ152)</f>
        <v>21.361999999999998</v>
      </c>
    </row>
    <row r="153" spans="1:42" x14ac:dyDescent="0.2">
      <c r="A153" s="3" t="s">
        <v>104</v>
      </c>
      <c r="B153" s="3" t="s">
        <v>52</v>
      </c>
      <c r="C153" s="3" t="s">
        <v>93</v>
      </c>
      <c r="D153" s="3" t="s">
        <v>166</v>
      </c>
      <c r="E153" s="38" t="s">
        <v>25</v>
      </c>
      <c r="F153" s="3" t="s">
        <v>9</v>
      </c>
      <c r="G153" s="5"/>
      <c r="H153" s="5"/>
      <c r="I153" s="5"/>
      <c r="J153" s="5"/>
      <c r="K153" s="5"/>
      <c r="L153" s="5"/>
      <c r="M153" s="5"/>
      <c r="N153" s="5"/>
      <c r="O153" s="5"/>
      <c r="P153" s="5"/>
      <c r="Q153" s="5"/>
      <c r="R153" s="5"/>
      <c r="S153" s="5"/>
      <c r="T153" s="5"/>
      <c r="U153" s="5"/>
      <c r="V153" s="5"/>
      <c r="W153" s="5"/>
      <c r="X153" s="5">
        <v>-1</v>
      </c>
      <c r="Y153" s="5">
        <v>-1</v>
      </c>
      <c r="Z153" s="5">
        <v>-1</v>
      </c>
      <c r="AA153" s="5">
        <v>-1</v>
      </c>
      <c r="AB153" s="5">
        <v>-1</v>
      </c>
      <c r="AC153" s="5">
        <v>-1</v>
      </c>
      <c r="AD153" s="5">
        <v>-1</v>
      </c>
      <c r="AE153" s="5">
        <v>-1</v>
      </c>
      <c r="AF153" s="5">
        <v>-1</v>
      </c>
      <c r="AG153" s="5">
        <v>-1</v>
      </c>
      <c r="AH153" s="5">
        <v>-1</v>
      </c>
      <c r="AI153" s="5">
        <v>-1</v>
      </c>
      <c r="AJ153" s="5">
        <v>-1</v>
      </c>
      <c r="AK153" s="12">
        <v>74</v>
      </c>
    </row>
    <row r="154" spans="1:42" x14ac:dyDescent="0.2">
      <c r="A154" s="3" t="s">
        <v>104</v>
      </c>
      <c r="B154" s="3" t="s">
        <v>52</v>
      </c>
      <c r="C154" s="3" t="s">
        <v>7</v>
      </c>
      <c r="D154" s="3" t="s">
        <v>136</v>
      </c>
      <c r="E154" s="38" t="s">
        <v>21</v>
      </c>
      <c r="F154" s="3" t="s">
        <v>8</v>
      </c>
      <c r="G154" s="5">
        <v>1</v>
      </c>
      <c r="H154" s="5"/>
      <c r="I154" s="5"/>
      <c r="J154" s="5"/>
      <c r="K154" s="5"/>
      <c r="L154" s="5"/>
      <c r="M154" s="5">
        <v>0.06</v>
      </c>
      <c r="N154" s="5">
        <v>0.11</v>
      </c>
      <c r="O154" s="5">
        <v>0.01</v>
      </c>
      <c r="P154" s="5">
        <v>0.54</v>
      </c>
      <c r="Q154" s="5">
        <v>0.11</v>
      </c>
      <c r="R154" s="5">
        <v>0.112</v>
      </c>
      <c r="S154" s="5">
        <v>0.05</v>
      </c>
      <c r="T154" s="5">
        <v>4.5999999999999999E-2</v>
      </c>
      <c r="U154" s="5">
        <v>3.3000000000000002E-2</v>
      </c>
      <c r="V154" s="5">
        <v>1.4999999999999999E-2</v>
      </c>
      <c r="W154" s="5">
        <v>0.34100000000000003</v>
      </c>
      <c r="X154" s="5">
        <v>9.1999999999999998E-2</v>
      </c>
      <c r="Y154" s="5">
        <v>1.9E-2</v>
      </c>
      <c r="Z154" s="5">
        <v>0.182</v>
      </c>
      <c r="AA154" s="5">
        <v>2.6989999999999998</v>
      </c>
      <c r="AB154" s="5">
        <v>2.4449999999999998</v>
      </c>
      <c r="AC154" s="5">
        <v>2.758</v>
      </c>
      <c r="AD154" s="5">
        <v>2.5459999999999998</v>
      </c>
      <c r="AE154" s="5">
        <v>2.1859999999999999</v>
      </c>
      <c r="AF154" s="5">
        <v>0.36699999999999999</v>
      </c>
      <c r="AG154" s="5">
        <v>0.42299999999999999</v>
      </c>
      <c r="AH154" s="5">
        <v>0.316</v>
      </c>
      <c r="AI154" s="5">
        <v>0.84899999999999998</v>
      </c>
      <c r="AJ154" s="5">
        <v>0.34100000000000003</v>
      </c>
      <c r="AK154" s="12">
        <v>75</v>
      </c>
      <c r="AM154" s="9">
        <f>+AP154/$AP$3</f>
        <v>1.5622974932728707E-4</v>
      </c>
      <c r="AN154" s="10">
        <f>+AN152+AM154</f>
        <v>0.99896336914260819</v>
      </c>
      <c r="AP154" s="5">
        <f>SUM(G154:AJ154)</f>
        <v>17.649999999999999</v>
      </c>
    </row>
    <row r="155" spans="1:42" x14ac:dyDescent="0.2">
      <c r="A155" s="3" t="s">
        <v>104</v>
      </c>
      <c r="B155" s="3" t="s">
        <v>52</v>
      </c>
      <c r="C155" s="3" t="s">
        <v>7</v>
      </c>
      <c r="D155" s="3" t="s">
        <v>136</v>
      </c>
      <c r="E155" s="38" t="s">
        <v>21</v>
      </c>
      <c r="F155" s="3" t="s">
        <v>9</v>
      </c>
      <c r="G155" s="5">
        <v>-1</v>
      </c>
      <c r="H155" s="5"/>
      <c r="I155" s="5"/>
      <c r="J155" s="5"/>
      <c r="K155" s="5"/>
      <c r="L155" s="5"/>
      <c r="M155" s="5">
        <v>-1</v>
      </c>
      <c r="N155" s="5">
        <v>-1</v>
      </c>
      <c r="O155" s="5">
        <v>-1</v>
      </c>
      <c r="P155" s="5">
        <v>-1</v>
      </c>
      <c r="Q155" s="5">
        <v>-1</v>
      </c>
      <c r="R155" s="5">
        <v>-1</v>
      </c>
      <c r="S155" s="5">
        <v>-1</v>
      </c>
      <c r="T155" s="5">
        <v>-1</v>
      </c>
      <c r="U155" s="5">
        <v>-1</v>
      </c>
      <c r="V155" s="5">
        <v>-1</v>
      </c>
      <c r="W155" s="5">
        <v>-1</v>
      </c>
      <c r="X155" s="5">
        <v>-1</v>
      </c>
      <c r="Y155" s="5">
        <v>-1</v>
      </c>
      <c r="Z155" s="5">
        <v>-1</v>
      </c>
      <c r="AA155" s="5">
        <v>-1</v>
      </c>
      <c r="AB155" s="5">
        <v>-1</v>
      </c>
      <c r="AC155" s="5">
        <v>-1</v>
      </c>
      <c r="AD155" s="5">
        <v>-1</v>
      </c>
      <c r="AE155" s="5">
        <v>-1</v>
      </c>
      <c r="AF155" s="5">
        <v>-1</v>
      </c>
      <c r="AG155" s="5">
        <v>-1</v>
      </c>
      <c r="AH155" s="5">
        <v>-1</v>
      </c>
      <c r="AI155" s="5">
        <v>-1</v>
      </c>
      <c r="AJ155" s="5">
        <v>-1</v>
      </c>
      <c r="AK155" s="12">
        <v>75</v>
      </c>
    </row>
    <row r="156" spans="1:42" x14ac:dyDescent="0.2">
      <c r="A156" s="3" t="s">
        <v>104</v>
      </c>
      <c r="B156" s="3" t="s">
        <v>52</v>
      </c>
      <c r="C156" s="3" t="s">
        <v>7</v>
      </c>
      <c r="D156" s="3" t="s">
        <v>137</v>
      </c>
      <c r="E156" s="38" t="s">
        <v>22</v>
      </c>
      <c r="F156" s="3" t="s">
        <v>8</v>
      </c>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v>6.226</v>
      </c>
      <c r="AJ156" s="5">
        <v>6.032</v>
      </c>
      <c r="AK156" s="12">
        <v>76</v>
      </c>
      <c r="AM156" s="9">
        <f>+AP156/$AP$3</f>
        <v>1.0850222477359122E-4</v>
      </c>
      <c r="AN156" s="10">
        <f>+AN154+AM156</f>
        <v>0.99907187136738174</v>
      </c>
      <c r="AP156" s="5">
        <f>SUM(G156:AJ156)</f>
        <v>12.257999999999999</v>
      </c>
    </row>
    <row r="157" spans="1:42" x14ac:dyDescent="0.2">
      <c r="A157" s="3" t="s">
        <v>104</v>
      </c>
      <c r="B157" s="3" t="s">
        <v>52</v>
      </c>
      <c r="C157" s="3" t="s">
        <v>7</v>
      </c>
      <c r="D157" s="3" t="s">
        <v>137</v>
      </c>
      <c r="E157" s="38" t="s">
        <v>22</v>
      </c>
      <c r="F157" s="3" t="s">
        <v>9</v>
      </c>
      <c r="G157" s="5"/>
      <c r="H157" s="5"/>
      <c r="I157" s="5"/>
      <c r="J157" s="5"/>
      <c r="K157" s="5"/>
      <c r="L157" s="5"/>
      <c r="M157" s="5"/>
      <c r="N157" s="5"/>
      <c r="O157" s="5"/>
      <c r="P157" s="5"/>
      <c r="Q157" s="5"/>
      <c r="R157" s="5"/>
      <c r="S157" s="5"/>
      <c r="T157" s="5"/>
      <c r="U157" s="5"/>
      <c r="V157" s="5"/>
      <c r="W157" s="5"/>
      <c r="X157" s="5"/>
      <c r="Y157" s="5"/>
      <c r="Z157" s="5"/>
      <c r="AA157" s="5"/>
      <c r="AB157" s="5"/>
      <c r="AC157" s="5"/>
      <c r="AD157" s="5"/>
      <c r="AE157" s="5"/>
      <c r="AF157" s="5"/>
      <c r="AG157" s="5"/>
      <c r="AH157" s="5"/>
      <c r="AI157" s="5">
        <v>-1</v>
      </c>
      <c r="AJ157" s="5" t="s">
        <v>13</v>
      </c>
      <c r="AK157" s="12">
        <v>76</v>
      </c>
    </row>
    <row r="158" spans="1:42" x14ac:dyDescent="0.2">
      <c r="A158" s="3" t="s">
        <v>104</v>
      </c>
      <c r="B158" s="3" t="s">
        <v>52</v>
      </c>
      <c r="C158" s="3" t="s">
        <v>7</v>
      </c>
      <c r="D158" s="3" t="s">
        <v>20</v>
      </c>
      <c r="E158" s="38" t="s">
        <v>25</v>
      </c>
      <c r="F158" s="3" t="s">
        <v>8</v>
      </c>
      <c r="G158" s="5"/>
      <c r="H158" s="5"/>
      <c r="I158" s="5"/>
      <c r="J158" s="5"/>
      <c r="K158" s="5"/>
      <c r="L158" s="5"/>
      <c r="M158" s="5"/>
      <c r="N158" s="5"/>
      <c r="O158" s="5"/>
      <c r="P158" s="5"/>
      <c r="Q158" s="5"/>
      <c r="R158" s="5"/>
      <c r="S158" s="5"/>
      <c r="T158" s="5"/>
      <c r="U158" s="5"/>
      <c r="V158" s="5"/>
      <c r="W158" s="5"/>
      <c r="X158" s="5"/>
      <c r="Y158" s="5"/>
      <c r="Z158" s="5"/>
      <c r="AA158" s="5"/>
      <c r="AB158" s="5"/>
      <c r="AC158" s="5"/>
      <c r="AD158" s="5"/>
      <c r="AE158" s="5"/>
      <c r="AF158" s="5"/>
      <c r="AG158" s="5">
        <v>7.7329999999999997</v>
      </c>
      <c r="AH158" s="5">
        <v>2.5579999999999998</v>
      </c>
      <c r="AI158" s="5"/>
      <c r="AJ158" s="5"/>
      <c r="AK158" s="12">
        <v>77</v>
      </c>
      <c r="AM158" s="9">
        <f>+AP158/$AP$3</f>
        <v>9.1091237978873165E-5</v>
      </c>
      <c r="AN158" s="10">
        <f>+AN156+AM158</f>
        <v>0.99916296260536064</v>
      </c>
      <c r="AP158" s="5">
        <f>SUM(G158:AJ158)</f>
        <v>10.291</v>
      </c>
    </row>
    <row r="159" spans="1:42" x14ac:dyDescent="0.2">
      <c r="A159" s="3" t="s">
        <v>104</v>
      </c>
      <c r="B159" s="3" t="s">
        <v>52</v>
      </c>
      <c r="C159" s="3" t="s">
        <v>7</v>
      </c>
      <c r="D159" s="3" t="s">
        <v>20</v>
      </c>
      <c r="E159" s="38" t="s">
        <v>25</v>
      </c>
      <c r="F159" s="3" t="s">
        <v>9</v>
      </c>
      <c r="G159" s="5"/>
      <c r="H159" s="5"/>
      <c r="I159" s="5"/>
      <c r="J159" s="5"/>
      <c r="K159" s="5"/>
      <c r="L159" s="5"/>
      <c r="M159" s="5"/>
      <c r="N159" s="5"/>
      <c r="O159" s="5"/>
      <c r="P159" s="5"/>
      <c r="Q159" s="5"/>
      <c r="R159" s="5"/>
      <c r="S159" s="5"/>
      <c r="T159" s="5"/>
      <c r="U159" s="5"/>
      <c r="V159" s="5"/>
      <c r="W159" s="5"/>
      <c r="X159" s="5"/>
      <c r="Y159" s="5"/>
      <c r="Z159" s="5"/>
      <c r="AA159" s="5"/>
      <c r="AB159" s="5"/>
      <c r="AC159" s="5"/>
      <c r="AD159" s="5"/>
      <c r="AE159" s="5"/>
      <c r="AF159" s="5"/>
      <c r="AG159" s="5">
        <v>-1</v>
      </c>
      <c r="AH159" s="5">
        <v>-1</v>
      </c>
      <c r="AI159" s="5"/>
      <c r="AJ159" s="5"/>
      <c r="AK159" s="12">
        <v>77</v>
      </c>
    </row>
    <row r="160" spans="1:42" x14ac:dyDescent="0.2">
      <c r="A160" s="3" t="s">
        <v>104</v>
      </c>
      <c r="B160" s="3" t="s">
        <v>52</v>
      </c>
      <c r="C160" s="3" t="s">
        <v>7</v>
      </c>
      <c r="D160" s="3" t="s">
        <v>53</v>
      </c>
      <c r="E160" s="38" t="s">
        <v>22</v>
      </c>
      <c r="F160" s="3" t="s">
        <v>8</v>
      </c>
      <c r="G160" s="5"/>
      <c r="H160" s="5"/>
      <c r="I160" s="5"/>
      <c r="J160" s="5">
        <v>0.53300000000000003</v>
      </c>
      <c r="K160" s="5"/>
      <c r="L160" s="5">
        <v>0.29099999999999998</v>
      </c>
      <c r="M160" s="5"/>
      <c r="N160" s="5"/>
      <c r="O160" s="5"/>
      <c r="P160" s="5"/>
      <c r="Q160" s="5">
        <v>5.1980000000000004</v>
      </c>
      <c r="R160" s="5"/>
      <c r="S160" s="5">
        <v>0.314</v>
      </c>
      <c r="T160" s="5">
        <v>1.4159999999999999</v>
      </c>
      <c r="U160" s="5"/>
      <c r="V160" s="5"/>
      <c r="W160" s="5">
        <v>1</v>
      </c>
      <c r="X160" s="5">
        <v>1</v>
      </c>
      <c r="Y160" s="5"/>
      <c r="Z160" s="5"/>
      <c r="AA160" s="5"/>
      <c r="AB160" s="5"/>
      <c r="AC160" s="5"/>
      <c r="AD160" s="5"/>
      <c r="AE160" s="5"/>
      <c r="AF160" s="5"/>
      <c r="AG160" s="5"/>
      <c r="AH160" s="5"/>
      <c r="AI160" s="5"/>
      <c r="AJ160" s="5"/>
      <c r="AK160" s="12">
        <v>78</v>
      </c>
      <c r="AM160" s="9">
        <f>+AP160/$AP$3</f>
        <v>8.6320255832277834E-5</v>
      </c>
      <c r="AN160" s="10">
        <f>+AN158+AM160</f>
        <v>0.99924928286119297</v>
      </c>
      <c r="AP160" s="5">
        <f>SUM(G160:AJ160)</f>
        <v>9.7520000000000007</v>
      </c>
    </row>
    <row r="161" spans="1:42" x14ac:dyDescent="0.2">
      <c r="A161" s="3" t="s">
        <v>104</v>
      </c>
      <c r="B161" s="3" t="s">
        <v>52</v>
      </c>
      <c r="C161" s="3" t="s">
        <v>7</v>
      </c>
      <c r="D161" s="3" t="s">
        <v>53</v>
      </c>
      <c r="E161" s="38" t="s">
        <v>22</v>
      </c>
      <c r="F161" s="3" t="s">
        <v>9</v>
      </c>
      <c r="G161" s="5"/>
      <c r="H161" s="5"/>
      <c r="I161" s="5"/>
      <c r="J161" s="5">
        <v>-1</v>
      </c>
      <c r="K161" s="5"/>
      <c r="L161" s="5">
        <v>-1</v>
      </c>
      <c r="M161" s="5"/>
      <c r="N161" s="5"/>
      <c r="O161" s="5"/>
      <c r="P161" s="5"/>
      <c r="Q161" s="5">
        <v>-1</v>
      </c>
      <c r="R161" s="5"/>
      <c r="S161" s="5">
        <v>-1</v>
      </c>
      <c r="T161" s="5">
        <v>-1</v>
      </c>
      <c r="U161" s="5"/>
      <c r="V161" s="5"/>
      <c r="W161" s="5">
        <v>-1</v>
      </c>
      <c r="X161" s="5">
        <v>-1</v>
      </c>
      <c r="Y161" s="5"/>
      <c r="Z161" s="5"/>
      <c r="AA161" s="5"/>
      <c r="AB161" s="5"/>
      <c r="AC161" s="5"/>
      <c r="AD161" s="5"/>
      <c r="AE161" s="5"/>
      <c r="AF161" s="5"/>
      <c r="AG161" s="5"/>
      <c r="AH161" s="5"/>
      <c r="AI161" s="5"/>
      <c r="AJ161" s="5"/>
      <c r="AK161" s="12">
        <v>78</v>
      </c>
    </row>
    <row r="162" spans="1:42" x14ac:dyDescent="0.2">
      <c r="A162" s="3" t="s">
        <v>104</v>
      </c>
      <c r="B162" s="3" t="s">
        <v>52</v>
      </c>
      <c r="C162" s="3" t="s">
        <v>7</v>
      </c>
      <c r="D162" s="3" t="s">
        <v>137</v>
      </c>
      <c r="E162" s="38" t="s">
        <v>15</v>
      </c>
      <c r="F162" s="3" t="s">
        <v>8</v>
      </c>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v>6.5030000000000001</v>
      </c>
      <c r="AJ162" s="5">
        <v>3.0939999999999999</v>
      </c>
      <c r="AK162" s="12">
        <v>79</v>
      </c>
      <c r="AM162" s="9">
        <f>+AP162/$AP$3</f>
        <v>8.4948266532236495E-5</v>
      </c>
      <c r="AN162" s="10">
        <f>+AN160+AM162</f>
        <v>0.99933423112772524</v>
      </c>
      <c r="AP162" s="5">
        <f>SUM(G162:AJ162)</f>
        <v>9.5969999999999995</v>
      </c>
    </row>
    <row r="163" spans="1:42" x14ac:dyDescent="0.2">
      <c r="A163" s="3" t="s">
        <v>104</v>
      </c>
      <c r="B163" s="3" t="s">
        <v>52</v>
      </c>
      <c r="C163" s="3" t="s">
        <v>7</v>
      </c>
      <c r="D163" s="3" t="s">
        <v>137</v>
      </c>
      <c r="E163" s="38" t="s">
        <v>15</v>
      </c>
      <c r="F163" s="3" t="s">
        <v>9</v>
      </c>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v>-1</v>
      </c>
      <c r="AJ163" s="5" t="s">
        <v>13</v>
      </c>
      <c r="AK163" s="12">
        <v>79</v>
      </c>
    </row>
    <row r="164" spans="1:42" x14ac:dyDescent="0.2">
      <c r="A164" s="3" t="s">
        <v>104</v>
      </c>
      <c r="B164" s="3" t="s">
        <v>52</v>
      </c>
      <c r="C164" s="3" t="s">
        <v>7</v>
      </c>
      <c r="D164" s="3" t="s">
        <v>87</v>
      </c>
      <c r="E164" s="38" t="s">
        <v>63</v>
      </c>
      <c r="F164" s="3" t="s">
        <v>8</v>
      </c>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v>3.6469999999999998</v>
      </c>
      <c r="AH164" s="5">
        <v>3.1059999999999999</v>
      </c>
      <c r="AI164" s="5">
        <v>1.474</v>
      </c>
      <c r="AJ164" s="5"/>
      <c r="AK164" s="12">
        <v>80</v>
      </c>
      <c r="AM164" s="9">
        <f>+AP164/$AP$3</f>
        <v>7.2821651428645374E-5</v>
      </c>
      <c r="AN164" s="10">
        <f>+AN162+AM164</f>
        <v>0.99940705277915387</v>
      </c>
      <c r="AP164" s="5">
        <f>SUM(G164:AJ164)</f>
        <v>8.2270000000000003</v>
      </c>
    </row>
    <row r="165" spans="1:42" x14ac:dyDescent="0.2">
      <c r="A165" s="3" t="s">
        <v>104</v>
      </c>
      <c r="B165" s="3" t="s">
        <v>52</v>
      </c>
      <c r="C165" s="3" t="s">
        <v>7</v>
      </c>
      <c r="D165" s="3" t="s">
        <v>87</v>
      </c>
      <c r="E165" s="38" t="s">
        <v>63</v>
      </c>
      <c r="F165" s="3" t="s">
        <v>9</v>
      </c>
      <c r="G165" s="5"/>
      <c r="H165" s="5"/>
      <c r="I165" s="5"/>
      <c r="J165" s="5"/>
      <c r="K165" s="5"/>
      <c r="L165" s="5"/>
      <c r="M165" s="5"/>
      <c r="N165" s="5"/>
      <c r="O165" s="5"/>
      <c r="P165" s="5"/>
      <c r="Q165" s="5"/>
      <c r="R165" s="5"/>
      <c r="S165" s="5"/>
      <c r="T165" s="5"/>
      <c r="U165" s="5"/>
      <c r="V165" s="5"/>
      <c r="W165" s="5"/>
      <c r="X165" s="5" t="s">
        <v>13</v>
      </c>
      <c r="Y165" s="5" t="s">
        <v>13</v>
      </c>
      <c r="Z165" s="5" t="s">
        <v>13</v>
      </c>
      <c r="AA165" s="5" t="s">
        <v>13</v>
      </c>
      <c r="AB165" s="5" t="s">
        <v>13</v>
      </c>
      <c r="AC165" s="5"/>
      <c r="AD165" s="5"/>
      <c r="AE165" s="5"/>
      <c r="AF165" s="5"/>
      <c r="AG165" s="5" t="s">
        <v>13</v>
      </c>
      <c r="AH165" s="5">
        <v>-1</v>
      </c>
      <c r="AI165" s="5" t="s">
        <v>13</v>
      </c>
      <c r="AJ165" s="5"/>
      <c r="AK165" s="12">
        <v>80</v>
      </c>
    </row>
    <row r="166" spans="1:42" x14ac:dyDescent="0.2">
      <c r="A166" s="3" t="s">
        <v>104</v>
      </c>
      <c r="B166" s="3" t="s">
        <v>52</v>
      </c>
      <c r="C166" s="3" t="s">
        <v>7</v>
      </c>
      <c r="D166" s="3" t="s">
        <v>136</v>
      </c>
      <c r="E166" s="38" t="s">
        <v>34</v>
      </c>
      <c r="F166" s="3" t="s">
        <v>8</v>
      </c>
      <c r="G166" s="5">
        <v>7</v>
      </c>
      <c r="H166" s="5"/>
      <c r="I166" s="5"/>
      <c r="J166" s="5"/>
      <c r="K166" s="5"/>
      <c r="L166" s="5"/>
      <c r="M166" s="5"/>
      <c r="N166" s="5"/>
      <c r="O166" s="5">
        <v>7.0000000000000007E-2</v>
      </c>
      <c r="P166" s="5">
        <v>0.12</v>
      </c>
      <c r="Q166" s="5">
        <v>7.0000000000000007E-2</v>
      </c>
      <c r="R166" s="5">
        <v>7.0000000000000001E-3</v>
      </c>
      <c r="S166" s="5">
        <v>1.6E-2</v>
      </c>
      <c r="T166" s="5">
        <v>7.6999999999999999E-2</v>
      </c>
      <c r="U166" s="5">
        <v>8.9999999999999993E-3</v>
      </c>
      <c r="V166" s="5"/>
      <c r="W166" s="5"/>
      <c r="X166" s="5"/>
      <c r="Y166" s="5"/>
      <c r="Z166" s="5"/>
      <c r="AA166" s="5">
        <v>0.02</v>
      </c>
      <c r="AB166" s="5">
        <v>6.7000000000000004E-2</v>
      </c>
      <c r="AC166" s="5"/>
      <c r="AD166" s="5"/>
      <c r="AE166" s="5"/>
      <c r="AF166" s="5"/>
      <c r="AG166" s="5"/>
      <c r="AH166" s="5"/>
      <c r="AI166" s="5"/>
      <c r="AJ166" s="5"/>
      <c r="AK166" s="12">
        <v>81</v>
      </c>
      <c r="AM166" s="9">
        <f>+AP166/$AP$3</f>
        <v>6.5997111103923654E-5</v>
      </c>
      <c r="AN166" s="10">
        <f>+AN164+AM166</f>
        <v>0.99947304989025776</v>
      </c>
      <c r="AP166" s="5">
        <f>SUM(G166:AJ166)</f>
        <v>7.4560000000000004</v>
      </c>
    </row>
    <row r="167" spans="1:42" x14ac:dyDescent="0.2">
      <c r="A167" s="3" t="s">
        <v>104</v>
      </c>
      <c r="B167" s="3" t="s">
        <v>52</v>
      </c>
      <c r="C167" s="3" t="s">
        <v>7</v>
      </c>
      <c r="D167" s="3" t="s">
        <v>136</v>
      </c>
      <c r="E167" s="38" t="s">
        <v>34</v>
      </c>
      <c r="F167" s="3" t="s">
        <v>9</v>
      </c>
      <c r="G167" s="5">
        <v>-1</v>
      </c>
      <c r="H167" s="5"/>
      <c r="I167" s="5"/>
      <c r="J167" s="5"/>
      <c r="K167" s="5"/>
      <c r="L167" s="5"/>
      <c r="M167" s="5"/>
      <c r="N167" s="5"/>
      <c r="O167" s="5">
        <v>-1</v>
      </c>
      <c r="P167" s="5">
        <v>-1</v>
      </c>
      <c r="Q167" s="5">
        <v>-1</v>
      </c>
      <c r="R167" s="5">
        <v>-1</v>
      </c>
      <c r="S167" s="5">
        <v>-1</v>
      </c>
      <c r="T167" s="5">
        <v>-1</v>
      </c>
      <c r="U167" s="5">
        <v>-1</v>
      </c>
      <c r="V167" s="5"/>
      <c r="W167" s="5"/>
      <c r="X167" s="5"/>
      <c r="Y167" s="5"/>
      <c r="Z167" s="5"/>
      <c r="AA167" s="5">
        <v>-1</v>
      </c>
      <c r="AB167" s="5">
        <v>-1</v>
      </c>
      <c r="AC167" s="5"/>
      <c r="AD167" s="5"/>
      <c r="AE167" s="5"/>
      <c r="AF167" s="5"/>
      <c r="AG167" s="5"/>
      <c r="AH167" s="5"/>
      <c r="AI167" s="5"/>
      <c r="AJ167" s="5"/>
      <c r="AK167" s="12">
        <v>81</v>
      </c>
    </row>
    <row r="168" spans="1:42" x14ac:dyDescent="0.2">
      <c r="A168" s="3" t="s">
        <v>104</v>
      </c>
      <c r="B168" s="3" t="s">
        <v>52</v>
      </c>
      <c r="C168" s="3" t="s">
        <v>17</v>
      </c>
      <c r="D168" s="3" t="s">
        <v>106</v>
      </c>
      <c r="E168" s="38" t="s">
        <v>21</v>
      </c>
      <c r="F168" s="3" t="s">
        <v>8</v>
      </c>
      <c r="G168" s="5"/>
      <c r="H168" s="5"/>
      <c r="I168" s="5"/>
      <c r="J168" s="5"/>
      <c r="K168" s="5"/>
      <c r="L168" s="5"/>
      <c r="M168" s="5"/>
      <c r="N168" s="5"/>
      <c r="O168" s="5"/>
      <c r="P168" s="5"/>
      <c r="Q168" s="5">
        <v>6.7</v>
      </c>
      <c r="R168" s="5"/>
      <c r="S168" s="5"/>
      <c r="T168" s="5"/>
      <c r="U168" s="5"/>
      <c r="V168" s="5"/>
      <c r="W168" s="5"/>
      <c r="X168" s="5"/>
      <c r="Y168" s="5"/>
      <c r="Z168" s="5"/>
      <c r="AA168" s="5"/>
      <c r="AB168" s="5"/>
      <c r="AC168" s="5"/>
      <c r="AD168" s="5"/>
      <c r="AE168" s="5"/>
      <c r="AF168" s="5"/>
      <c r="AG168" s="5"/>
      <c r="AH168" s="5"/>
      <c r="AI168" s="5"/>
      <c r="AJ168" s="5"/>
      <c r="AK168" s="12">
        <v>82</v>
      </c>
      <c r="AM168" s="9">
        <f>+AP168/$AP$3</f>
        <v>5.9305343937270451E-5</v>
      </c>
      <c r="AN168" s="10">
        <f>+AN166+AM168</f>
        <v>0.99953235523419504</v>
      </c>
      <c r="AP168" s="5">
        <f>SUM(G168:AJ168)</f>
        <v>6.7</v>
      </c>
    </row>
    <row r="169" spans="1:42" x14ac:dyDescent="0.2">
      <c r="A169" s="3" t="s">
        <v>104</v>
      </c>
      <c r="B169" s="3" t="s">
        <v>52</v>
      </c>
      <c r="C169" s="3" t="s">
        <v>17</v>
      </c>
      <c r="D169" s="3" t="s">
        <v>106</v>
      </c>
      <c r="E169" s="38" t="s">
        <v>21</v>
      </c>
      <c r="F169" s="3" t="s">
        <v>9</v>
      </c>
      <c r="G169" s="5"/>
      <c r="H169" s="5"/>
      <c r="I169" s="5"/>
      <c r="J169" s="5"/>
      <c r="K169" s="5"/>
      <c r="L169" s="5"/>
      <c r="M169" s="5"/>
      <c r="N169" s="5"/>
      <c r="O169" s="5"/>
      <c r="P169" s="5"/>
      <c r="Q169" s="5">
        <v>-1</v>
      </c>
      <c r="R169" s="5"/>
      <c r="S169" s="5"/>
      <c r="T169" s="5"/>
      <c r="U169" s="5"/>
      <c r="V169" s="5"/>
      <c r="W169" s="5"/>
      <c r="X169" s="5"/>
      <c r="Y169" s="5"/>
      <c r="Z169" s="5"/>
      <c r="AA169" s="5"/>
      <c r="AB169" s="5"/>
      <c r="AC169" s="5"/>
      <c r="AD169" s="5"/>
      <c r="AE169" s="5"/>
      <c r="AF169" s="5"/>
      <c r="AG169" s="5"/>
      <c r="AH169" s="5"/>
      <c r="AI169" s="5"/>
      <c r="AJ169" s="5"/>
      <c r="AK169" s="12">
        <v>82</v>
      </c>
    </row>
    <row r="170" spans="1:42" x14ac:dyDescent="0.2">
      <c r="A170" s="3" t="s">
        <v>104</v>
      </c>
      <c r="B170" s="3" t="s">
        <v>52</v>
      </c>
      <c r="C170" s="3" t="s">
        <v>7</v>
      </c>
      <c r="D170" s="3" t="s">
        <v>142</v>
      </c>
      <c r="E170" s="38" t="s">
        <v>25</v>
      </c>
      <c r="F170" s="3" t="s">
        <v>8</v>
      </c>
      <c r="G170" s="5"/>
      <c r="H170" s="5"/>
      <c r="I170" s="5"/>
      <c r="J170" s="5"/>
      <c r="K170" s="5"/>
      <c r="L170" s="5"/>
      <c r="M170" s="5"/>
      <c r="N170" s="5"/>
      <c r="O170" s="5"/>
      <c r="P170" s="5"/>
      <c r="Q170" s="5"/>
      <c r="R170" s="5">
        <v>0.42099999999999999</v>
      </c>
      <c r="S170" s="5"/>
      <c r="T170" s="5">
        <v>3</v>
      </c>
      <c r="U170" s="5"/>
      <c r="V170" s="5"/>
      <c r="W170" s="5"/>
      <c r="X170" s="5"/>
      <c r="Y170" s="5">
        <v>1.383</v>
      </c>
      <c r="Z170" s="5">
        <v>0.44700000000000001</v>
      </c>
      <c r="AA170" s="5"/>
      <c r="AB170" s="5"/>
      <c r="AC170" s="5"/>
      <c r="AD170" s="5"/>
      <c r="AE170" s="5"/>
      <c r="AF170" s="5"/>
      <c r="AG170" s="5"/>
      <c r="AH170" s="5"/>
      <c r="AI170" s="5"/>
      <c r="AJ170" s="5"/>
      <c r="AK170" s="12">
        <v>83</v>
      </c>
      <c r="AM170" s="9">
        <f>+AP170/$AP$3</f>
        <v>4.6479456867851812E-5</v>
      </c>
      <c r="AN170" s="10">
        <f>+AN168+AM170</f>
        <v>0.9995788346910629</v>
      </c>
      <c r="AP170" s="5">
        <f>SUM(G170:AJ170)</f>
        <v>5.2510000000000003</v>
      </c>
    </row>
    <row r="171" spans="1:42" x14ac:dyDescent="0.2">
      <c r="A171" s="3" t="s">
        <v>104</v>
      </c>
      <c r="B171" s="3" t="s">
        <v>52</v>
      </c>
      <c r="C171" s="3" t="s">
        <v>7</v>
      </c>
      <c r="D171" s="3" t="s">
        <v>142</v>
      </c>
      <c r="E171" s="38" t="s">
        <v>25</v>
      </c>
      <c r="F171" s="3" t="s">
        <v>9</v>
      </c>
      <c r="G171" s="5"/>
      <c r="H171" s="5"/>
      <c r="I171" s="5"/>
      <c r="J171" s="5"/>
      <c r="K171" s="5"/>
      <c r="L171" s="5"/>
      <c r="M171" s="5"/>
      <c r="N171" s="5"/>
      <c r="O171" s="5"/>
      <c r="P171" s="5"/>
      <c r="Q171" s="5"/>
      <c r="R171" s="5">
        <v>-1</v>
      </c>
      <c r="S171" s="5"/>
      <c r="T171" s="5">
        <v>-1</v>
      </c>
      <c r="U171" s="5"/>
      <c r="V171" s="5"/>
      <c r="W171" s="5"/>
      <c r="X171" s="5"/>
      <c r="Y171" s="5">
        <v>-1</v>
      </c>
      <c r="Z171" s="5">
        <v>-1</v>
      </c>
      <c r="AA171" s="5" t="s">
        <v>13</v>
      </c>
      <c r="AB171" s="5"/>
      <c r="AC171" s="5"/>
      <c r="AD171" s="5"/>
      <c r="AE171" s="5"/>
      <c r="AF171" s="5"/>
      <c r="AG171" s="5"/>
      <c r="AH171" s="5"/>
      <c r="AI171" s="5"/>
      <c r="AJ171" s="5"/>
      <c r="AK171" s="12">
        <v>83</v>
      </c>
    </row>
    <row r="172" spans="1:42" x14ac:dyDescent="0.2">
      <c r="A172" s="3" t="s">
        <v>104</v>
      </c>
      <c r="B172" s="3" t="s">
        <v>52</v>
      </c>
      <c r="C172" s="3" t="s">
        <v>7</v>
      </c>
      <c r="D172" s="3" t="s">
        <v>137</v>
      </c>
      <c r="E172" s="38" t="s">
        <v>33</v>
      </c>
      <c r="F172" s="3" t="s">
        <v>8</v>
      </c>
      <c r="G172" s="5"/>
      <c r="H172" s="5"/>
      <c r="I172" s="5"/>
      <c r="J172" s="5"/>
      <c r="K172" s="5"/>
      <c r="L172" s="5"/>
      <c r="M172" s="5"/>
      <c r="N172" s="5"/>
      <c r="O172" s="5"/>
      <c r="P172" s="5"/>
      <c r="Q172" s="5"/>
      <c r="R172" s="5"/>
      <c r="S172" s="5"/>
      <c r="T172" s="5"/>
      <c r="U172" s="5"/>
      <c r="V172" s="5"/>
      <c r="W172" s="5">
        <v>0.66500000000000004</v>
      </c>
      <c r="X172" s="5"/>
      <c r="Y172" s="5">
        <v>4.1420000000000003</v>
      </c>
      <c r="Z172" s="5"/>
      <c r="AA172" s="5"/>
      <c r="AB172" s="5"/>
      <c r="AC172" s="5"/>
      <c r="AD172" s="5"/>
      <c r="AE172" s="5"/>
      <c r="AF172" s="5"/>
      <c r="AG172" s="5"/>
      <c r="AH172" s="5"/>
      <c r="AI172" s="5"/>
      <c r="AJ172" s="5"/>
      <c r="AK172" s="12">
        <v>84</v>
      </c>
      <c r="AM172" s="9">
        <f>+AP172/$AP$3</f>
        <v>4.2549371389023744E-5</v>
      </c>
      <c r="AN172" s="10">
        <f>+AN170+AM172</f>
        <v>0.99962138406245193</v>
      </c>
      <c r="AP172" s="5">
        <f>SUM(G172:AJ172)</f>
        <v>4.8070000000000004</v>
      </c>
    </row>
    <row r="173" spans="1:42" x14ac:dyDescent="0.2">
      <c r="A173" s="3" t="s">
        <v>104</v>
      </c>
      <c r="B173" s="3" t="s">
        <v>52</v>
      </c>
      <c r="C173" s="3" t="s">
        <v>7</v>
      </c>
      <c r="D173" s="3" t="s">
        <v>137</v>
      </c>
      <c r="E173" s="38" t="s">
        <v>33</v>
      </c>
      <c r="F173" s="3" t="s">
        <v>9</v>
      </c>
      <c r="G173" s="5"/>
      <c r="H173" s="5"/>
      <c r="I173" s="5"/>
      <c r="J173" s="5"/>
      <c r="K173" s="5"/>
      <c r="L173" s="5"/>
      <c r="M173" s="5"/>
      <c r="N173" s="5"/>
      <c r="O173" s="5"/>
      <c r="P173" s="5"/>
      <c r="Q173" s="5"/>
      <c r="R173" s="5"/>
      <c r="S173" s="5"/>
      <c r="T173" s="5"/>
      <c r="U173" s="5"/>
      <c r="V173" s="5"/>
      <c r="W173" s="5">
        <v>-1</v>
      </c>
      <c r="X173" s="5"/>
      <c r="Y173" s="5">
        <v>-1</v>
      </c>
      <c r="Z173" s="5"/>
      <c r="AA173" s="5"/>
      <c r="AB173" s="5"/>
      <c r="AC173" s="5"/>
      <c r="AD173" s="5"/>
      <c r="AE173" s="5"/>
      <c r="AF173" s="5"/>
      <c r="AG173" s="5"/>
      <c r="AH173" s="5"/>
      <c r="AI173" s="5"/>
      <c r="AJ173" s="5"/>
      <c r="AK173" s="12">
        <v>84</v>
      </c>
    </row>
    <row r="174" spans="1:42" x14ac:dyDescent="0.2">
      <c r="A174" s="3" t="s">
        <v>104</v>
      </c>
      <c r="B174" s="3" t="s">
        <v>52</v>
      </c>
      <c r="C174" s="3" t="s">
        <v>17</v>
      </c>
      <c r="D174" s="3" t="s">
        <v>26</v>
      </c>
      <c r="E174" s="38" t="s">
        <v>25</v>
      </c>
      <c r="F174" s="3" t="s">
        <v>8</v>
      </c>
      <c r="G174" s="5"/>
      <c r="H174" s="5"/>
      <c r="I174" s="5"/>
      <c r="J174" s="5"/>
      <c r="K174" s="5"/>
      <c r="L174" s="5"/>
      <c r="M174" s="5"/>
      <c r="N174" s="5"/>
      <c r="O174" s="5"/>
      <c r="P174" s="5"/>
      <c r="Q174" s="5"/>
      <c r="R174" s="5"/>
      <c r="S174" s="5"/>
      <c r="T174" s="5">
        <v>3.1E-2</v>
      </c>
      <c r="U174" s="5"/>
      <c r="V174" s="5">
        <v>3.0000000000000001E-3</v>
      </c>
      <c r="W174" s="5">
        <v>8.6999999999999994E-2</v>
      </c>
      <c r="X174" s="5"/>
      <c r="Y174" s="5"/>
      <c r="Z174" s="5"/>
      <c r="AA174" s="5"/>
      <c r="AB174" s="5">
        <v>1.772</v>
      </c>
      <c r="AC174" s="5">
        <v>0.67400000000000004</v>
      </c>
      <c r="AD174" s="5">
        <v>0.503</v>
      </c>
      <c r="AE174" s="5">
        <v>0.41499999999999998</v>
      </c>
      <c r="AF174" s="5">
        <v>0.40400000000000003</v>
      </c>
      <c r="AG174" s="5">
        <v>0.42099999999999999</v>
      </c>
      <c r="AH174" s="5">
        <v>0.38100000000000001</v>
      </c>
      <c r="AI174" s="5"/>
      <c r="AJ174" s="5"/>
      <c r="AK174" s="12">
        <v>85</v>
      </c>
      <c r="AM174" s="9">
        <f>+AP174/$AP$3</f>
        <v>4.1522592299960556E-5</v>
      </c>
      <c r="AN174" s="10">
        <f>+AN172+AM174</f>
        <v>0.99966290665475188</v>
      </c>
      <c r="AP174" s="5">
        <f>SUM(G174:AJ174)</f>
        <v>4.6910000000000007</v>
      </c>
    </row>
    <row r="175" spans="1:42" x14ac:dyDescent="0.2">
      <c r="A175" s="3" t="s">
        <v>104</v>
      </c>
      <c r="B175" s="3" t="s">
        <v>52</v>
      </c>
      <c r="C175" s="3" t="s">
        <v>17</v>
      </c>
      <c r="D175" s="3" t="s">
        <v>26</v>
      </c>
      <c r="E175" s="38" t="s">
        <v>25</v>
      </c>
      <c r="F175" s="3" t="s">
        <v>9</v>
      </c>
      <c r="G175" s="5"/>
      <c r="H175" s="5"/>
      <c r="I175" s="5"/>
      <c r="J175" s="5"/>
      <c r="K175" s="5"/>
      <c r="L175" s="5"/>
      <c r="M175" s="5"/>
      <c r="N175" s="5"/>
      <c r="O175" s="5"/>
      <c r="P175" s="5"/>
      <c r="Q175" s="5"/>
      <c r="R175" s="5"/>
      <c r="S175" s="5"/>
      <c r="T175" s="5" t="s">
        <v>13</v>
      </c>
      <c r="U175" s="5"/>
      <c r="V175" s="5" t="s">
        <v>13</v>
      </c>
      <c r="W175" s="5" t="s">
        <v>13</v>
      </c>
      <c r="X175" s="5"/>
      <c r="Y175" s="5"/>
      <c r="Z175" s="5"/>
      <c r="AA175" s="5"/>
      <c r="AB175" s="5">
        <v>-1</v>
      </c>
      <c r="AC175" s="5">
        <v>-1</v>
      </c>
      <c r="AD175" s="5">
        <v>-1</v>
      </c>
      <c r="AE175" s="5" t="s">
        <v>13</v>
      </c>
      <c r="AF175" s="5" t="s">
        <v>13</v>
      </c>
      <c r="AG175" s="5" t="s">
        <v>13</v>
      </c>
      <c r="AH175" s="5" t="s">
        <v>13</v>
      </c>
      <c r="AI175" s="5"/>
      <c r="AJ175" s="5"/>
      <c r="AK175" s="12">
        <v>85</v>
      </c>
    </row>
    <row r="176" spans="1:42" x14ac:dyDescent="0.2">
      <c r="A176" s="3" t="s">
        <v>104</v>
      </c>
      <c r="B176" s="3" t="s">
        <v>52</v>
      </c>
      <c r="C176" s="3" t="s">
        <v>7</v>
      </c>
      <c r="D176" s="3" t="s">
        <v>146</v>
      </c>
      <c r="E176" s="38" t="s">
        <v>16</v>
      </c>
      <c r="F176" s="3" t="s">
        <v>8</v>
      </c>
      <c r="G176" s="5"/>
      <c r="H176" s="5"/>
      <c r="I176" s="5"/>
      <c r="J176" s="5"/>
      <c r="K176" s="5"/>
      <c r="L176" s="5"/>
      <c r="M176" s="5"/>
      <c r="N176" s="5"/>
      <c r="O176" s="5"/>
      <c r="P176" s="5"/>
      <c r="Q176" s="5"/>
      <c r="R176" s="5">
        <v>0.88</v>
      </c>
      <c r="S176" s="5">
        <v>0.113</v>
      </c>
      <c r="T176" s="5">
        <v>0.38</v>
      </c>
      <c r="U176" s="5">
        <v>0.13700000000000001</v>
      </c>
      <c r="V176" s="5">
        <v>0.34899999999999998</v>
      </c>
      <c r="W176" s="5">
        <v>0.17</v>
      </c>
      <c r="X176" s="5">
        <v>0.115</v>
      </c>
      <c r="Y176" s="5">
        <v>0.59</v>
      </c>
      <c r="Z176" s="5">
        <v>0.46300000000000002</v>
      </c>
      <c r="AA176" s="5">
        <v>6.9000000000000006E-2</v>
      </c>
      <c r="AB176" s="5">
        <v>0.14399999999999999</v>
      </c>
      <c r="AC176" s="5">
        <v>2.1000000000000001E-2</v>
      </c>
      <c r="AD176" s="5">
        <v>0.17599999999999999</v>
      </c>
      <c r="AE176" s="5">
        <v>2.1000000000000001E-2</v>
      </c>
      <c r="AF176" s="5"/>
      <c r="AG176" s="5">
        <v>6.4000000000000001E-2</v>
      </c>
      <c r="AH176" s="5">
        <v>0.44900000000000001</v>
      </c>
      <c r="AI176" s="5">
        <v>1.4E-2</v>
      </c>
      <c r="AJ176" s="5">
        <v>9.7000000000000003E-2</v>
      </c>
      <c r="AK176" s="12">
        <v>86</v>
      </c>
      <c r="AM176" s="9">
        <f>+AP176/$AP$3</f>
        <v>3.7636764540488654E-5</v>
      </c>
      <c r="AN176" s="10">
        <f>+AN174+AM176</f>
        <v>0.99970054341929238</v>
      </c>
      <c r="AP176" s="5">
        <f>SUM(G176:AJ176)</f>
        <v>4.2520000000000007</v>
      </c>
    </row>
    <row r="177" spans="1:42" x14ac:dyDescent="0.2">
      <c r="A177" s="3" t="s">
        <v>104</v>
      </c>
      <c r="B177" s="3" t="s">
        <v>52</v>
      </c>
      <c r="C177" s="3" t="s">
        <v>7</v>
      </c>
      <c r="D177" s="3" t="s">
        <v>146</v>
      </c>
      <c r="E177" s="38" t="s">
        <v>16</v>
      </c>
      <c r="F177" s="3" t="s">
        <v>9</v>
      </c>
      <c r="G177" s="5"/>
      <c r="H177" s="5"/>
      <c r="I177" s="5"/>
      <c r="J177" s="5"/>
      <c r="K177" s="5"/>
      <c r="L177" s="5"/>
      <c r="M177" s="5"/>
      <c r="N177" s="5"/>
      <c r="O177" s="5"/>
      <c r="P177" s="5"/>
      <c r="Q177" s="5"/>
      <c r="R177" s="5" t="s">
        <v>13</v>
      </c>
      <c r="S177" s="5" t="s">
        <v>13</v>
      </c>
      <c r="T177" s="5" t="s">
        <v>13</v>
      </c>
      <c r="U177" s="5" t="s">
        <v>13</v>
      </c>
      <c r="V177" s="5" t="s">
        <v>13</v>
      </c>
      <c r="W177" s="5" t="s">
        <v>13</v>
      </c>
      <c r="X177" s="5" t="s">
        <v>13</v>
      </c>
      <c r="Y177" s="5" t="s">
        <v>13</v>
      </c>
      <c r="Z177" s="5" t="s">
        <v>13</v>
      </c>
      <c r="AA177" s="5" t="s">
        <v>13</v>
      </c>
      <c r="AB177" s="5" t="s">
        <v>13</v>
      </c>
      <c r="AC177" s="5" t="s">
        <v>13</v>
      </c>
      <c r="AD177" s="5" t="s">
        <v>13</v>
      </c>
      <c r="AE177" s="5">
        <v>-1</v>
      </c>
      <c r="AF177" s="5"/>
      <c r="AG177" s="5" t="s">
        <v>13</v>
      </c>
      <c r="AH177" s="5" t="s">
        <v>13</v>
      </c>
      <c r="AI177" s="5">
        <v>-1</v>
      </c>
      <c r="AJ177" s="5" t="s">
        <v>13</v>
      </c>
      <c r="AK177" s="12">
        <v>86</v>
      </c>
    </row>
    <row r="178" spans="1:42" x14ac:dyDescent="0.2">
      <c r="A178" s="3" t="s">
        <v>104</v>
      </c>
      <c r="B178" s="3" t="s">
        <v>52</v>
      </c>
      <c r="C178" s="3" t="s">
        <v>7</v>
      </c>
      <c r="D178" s="3" t="s">
        <v>142</v>
      </c>
      <c r="E178" s="38" t="s">
        <v>22</v>
      </c>
      <c r="F178" s="3" t="s">
        <v>8</v>
      </c>
      <c r="G178" s="5"/>
      <c r="H178" s="5"/>
      <c r="I178" s="5"/>
      <c r="J178" s="5"/>
      <c r="K178" s="5"/>
      <c r="L178" s="5"/>
      <c r="M178" s="5"/>
      <c r="N178" s="5"/>
      <c r="O178" s="5"/>
      <c r="P178" s="5"/>
      <c r="Q178" s="5"/>
      <c r="R178" s="5"/>
      <c r="S178" s="5"/>
      <c r="T178" s="5"/>
      <c r="U178" s="5"/>
      <c r="V178" s="5"/>
      <c r="W178" s="5"/>
      <c r="X178" s="5"/>
      <c r="Y178" s="5"/>
      <c r="Z178" s="5"/>
      <c r="AA178" s="5"/>
      <c r="AB178" s="5"/>
      <c r="AC178" s="5"/>
      <c r="AD178" s="5"/>
      <c r="AE178" s="5"/>
      <c r="AF178" s="5"/>
      <c r="AG178" s="5"/>
      <c r="AH178" s="5"/>
      <c r="AI178" s="5">
        <v>1.127</v>
      </c>
      <c r="AJ178" s="5">
        <v>3.0289999999999999</v>
      </c>
      <c r="AK178" s="12">
        <v>87</v>
      </c>
      <c r="AM178" s="9">
        <f>+AP178/$AP$3</f>
        <v>3.6787016328850143E-5</v>
      </c>
      <c r="AN178" s="10">
        <f>+AN176+AM178</f>
        <v>0.99973733043562119</v>
      </c>
      <c r="AP178" s="5">
        <f>SUM(G178:AJ178)</f>
        <v>4.1559999999999997</v>
      </c>
    </row>
    <row r="179" spans="1:42" x14ac:dyDescent="0.2">
      <c r="A179" s="3" t="s">
        <v>104</v>
      </c>
      <c r="B179" s="3" t="s">
        <v>52</v>
      </c>
      <c r="C179" s="3" t="s">
        <v>7</v>
      </c>
      <c r="D179" s="3" t="s">
        <v>142</v>
      </c>
      <c r="E179" s="38" t="s">
        <v>22</v>
      </c>
      <c r="F179" s="3" t="s">
        <v>9</v>
      </c>
      <c r="G179" s="5"/>
      <c r="H179" s="5"/>
      <c r="I179" s="5"/>
      <c r="J179" s="5"/>
      <c r="K179" s="5"/>
      <c r="L179" s="5"/>
      <c r="M179" s="5"/>
      <c r="N179" s="5"/>
      <c r="O179" s="5"/>
      <c r="P179" s="5"/>
      <c r="Q179" s="5"/>
      <c r="R179" s="5"/>
      <c r="S179" s="5"/>
      <c r="T179" s="5"/>
      <c r="U179" s="5"/>
      <c r="V179" s="5"/>
      <c r="W179" s="5"/>
      <c r="X179" s="5"/>
      <c r="Y179" s="5"/>
      <c r="Z179" s="5"/>
      <c r="AA179" s="5"/>
      <c r="AB179" s="5"/>
      <c r="AC179" s="5"/>
      <c r="AD179" s="5"/>
      <c r="AE179" s="5"/>
      <c r="AF179" s="5"/>
      <c r="AG179" s="5"/>
      <c r="AH179" s="5"/>
      <c r="AI179" s="5">
        <v>-1</v>
      </c>
      <c r="AJ179" s="5">
        <v>-1</v>
      </c>
      <c r="AK179" s="12">
        <v>87</v>
      </c>
    </row>
    <row r="180" spans="1:42" x14ac:dyDescent="0.2">
      <c r="A180" s="3" t="s">
        <v>104</v>
      </c>
      <c r="B180" s="3" t="s">
        <v>52</v>
      </c>
      <c r="C180" s="3" t="s">
        <v>7</v>
      </c>
      <c r="D180" s="3" t="s">
        <v>142</v>
      </c>
      <c r="E180" s="38" t="s">
        <v>27</v>
      </c>
      <c r="F180" s="3" t="s">
        <v>8</v>
      </c>
      <c r="G180" s="5"/>
      <c r="H180" s="5"/>
      <c r="I180" s="5"/>
      <c r="J180" s="5"/>
      <c r="K180" s="5"/>
      <c r="L180" s="5"/>
      <c r="M180" s="5"/>
      <c r="N180" s="5"/>
      <c r="O180" s="5"/>
      <c r="P180" s="5"/>
      <c r="Q180" s="5"/>
      <c r="R180" s="5"/>
      <c r="S180" s="5"/>
      <c r="T180" s="5"/>
      <c r="U180" s="5"/>
      <c r="V180" s="5"/>
      <c r="W180" s="5"/>
      <c r="X180" s="5"/>
      <c r="Y180" s="5"/>
      <c r="Z180" s="5"/>
      <c r="AA180" s="5">
        <v>4.0999999999999996</v>
      </c>
      <c r="AB180" s="5"/>
      <c r="AC180" s="5"/>
      <c r="AD180" s="5"/>
      <c r="AE180" s="5"/>
      <c r="AF180" s="5"/>
      <c r="AG180" s="5"/>
      <c r="AH180" s="5"/>
      <c r="AI180" s="5"/>
      <c r="AJ180" s="5"/>
      <c r="AK180" s="12">
        <v>88</v>
      </c>
      <c r="AM180" s="9">
        <f>+AP180/$AP$3</f>
        <v>3.6291329872061018E-5</v>
      </c>
      <c r="AN180" s="10">
        <f>+AN178+AM180</f>
        <v>0.99977362176549323</v>
      </c>
      <c r="AP180" s="5">
        <f>SUM(G180:AJ180)</f>
        <v>4.0999999999999996</v>
      </c>
    </row>
    <row r="181" spans="1:42" x14ac:dyDescent="0.2">
      <c r="A181" s="3" t="s">
        <v>104</v>
      </c>
      <c r="B181" s="3" t="s">
        <v>52</v>
      </c>
      <c r="C181" s="3" t="s">
        <v>7</v>
      </c>
      <c r="D181" s="3" t="s">
        <v>142</v>
      </c>
      <c r="E181" s="38" t="s">
        <v>27</v>
      </c>
      <c r="F181" s="3" t="s">
        <v>9</v>
      </c>
      <c r="G181" s="5"/>
      <c r="H181" s="5"/>
      <c r="I181" s="5"/>
      <c r="J181" s="5"/>
      <c r="K181" s="5"/>
      <c r="L181" s="5"/>
      <c r="M181" s="5"/>
      <c r="N181" s="5"/>
      <c r="O181" s="5"/>
      <c r="P181" s="5"/>
      <c r="Q181" s="5"/>
      <c r="R181" s="5"/>
      <c r="S181" s="5"/>
      <c r="T181" s="5"/>
      <c r="U181" s="5"/>
      <c r="V181" s="5"/>
      <c r="W181" s="5"/>
      <c r="X181" s="5"/>
      <c r="Y181" s="5"/>
      <c r="Z181" s="5"/>
      <c r="AA181" s="5">
        <v>-1</v>
      </c>
      <c r="AB181" s="5"/>
      <c r="AC181" s="5"/>
      <c r="AD181" s="5"/>
      <c r="AE181" s="5"/>
      <c r="AF181" s="5"/>
      <c r="AG181" s="5"/>
      <c r="AH181" s="5"/>
      <c r="AI181" s="5"/>
      <c r="AJ181" s="5"/>
      <c r="AK181" s="12">
        <v>88</v>
      </c>
    </row>
    <row r="182" spans="1:42" x14ac:dyDescent="0.2">
      <c r="A182" s="3" t="s">
        <v>104</v>
      </c>
      <c r="B182" s="3" t="s">
        <v>52</v>
      </c>
      <c r="C182" s="3" t="s">
        <v>7</v>
      </c>
      <c r="D182" s="3" t="s">
        <v>136</v>
      </c>
      <c r="E182" s="38" t="s">
        <v>31</v>
      </c>
      <c r="F182" s="3" t="s">
        <v>8</v>
      </c>
      <c r="G182" s="5">
        <v>0.46200000000000002</v>
      </c>
      <c r="H182" s="5"/>
      <c r="I182" s="5"/>
      <c r="J182" s="5">
        <v>0.01</v>
      </c>
      <c r="K182" s="5">
        <v>0.03</v>
      </c>
      <c r="L182" s="5">
        <v>0.12</v>
      </c>
      <c r="M182" s="5">
        <v>0.09</v>
      </c>
      <c r="N182" s="5">
        <v>0.45</v>
      </c>
      <c r="O182" s="5">
        <v>0.35</v>
      </c>
      <c r="P182" s="5">
        <v>0.15</v>
      </c>
      <c r="Q182" s="5">
        <v>0.34</v>
      </c>
      <c r="R182" s="5">
        <v>0.106</v>
      </c>
      <c r="S182" s="5">
        <v>5.3999999999999999E-2</v>
      </c>
      <c r="T182" s="5">
        <v>7.9000000000000001E-2</v>
      </c>
      <c r="U182" s="5">
        <v>0.02</v>
      </c>
      <c r="V182" s="5">
        <v>0.13700000000000001</v>
      </c>
      <c r="W182" s="5">
        <v>9.0999999999999998E-2</v>
      </c>
      <c r="X182" s="5">
        <v>1.4E-2</v>
      </c>
      <c r="Y182" s="5"/>
      <c r="Z182" s="5">
        <v>2.7E-2</v>
      </c>
      <c r="AA182" s="5">
        <v>0.28000000000000003</v>
      </c>
      <c r="AB182" s="5">
        <v>8.5000000000000006E-2</v>
      </c>
      <c r="AC182" s="5">
        <v>0.04</v>
      </c>
      <c r="AD182" s="5">
        <v>0.36699999999999999</v>
      </c>
      <c r="AE182" s="5">
        <v>5.1999999999999998E-2</v>
      </c>
      <c r="AF182" s="5">
        <v>0.01</v>
      </c>
      <c r="AG182" s="5">
        <v>4.3999999999999997E-2</v>
      </c>
      <c r="AH182" s="5">
        <v>3.3000000000000002E-2</v>
      </c>
      <c r="AI182" s="5">
        <v>0.19</v>
      </c>
      <c r="AJ182" s="5">
        <v>1.4E-2</v>
      </c>
      <c r="AK182" s="12">
        <v>89</v>
      </c>
      <c r="AM182" s="9">
        <f>+AP182/$AP$3</f>
        <v>3.2263877410649364E-5</v>
      </c>
      <c r="AN182" s="10">
        <f>+AN180+AM182</f>
        <v>0.99980588564290385</v>
      </c>
      <c r="AP182" s="5">
        <f>SUM(G182:AJ182)</f>
        <v>3.6449999999999991</v>
      </c>
    </row>
    <row r="183" spans="1:42" x14ac:dyDescent="0.2">
      <c r="A183" s="3" t="s">
        <v>104</v>
      </c>
      <c r="B183" s="3" t="s">
        <v>52</v>
      </c>
      <c r="C183" s="3" t="s">
        <v>7</v>
      </c>
      <c r="D183" s="3" t="s">
        <v>136</v>
      </c>
      <c r="E183" s="38" t="s">
        <v>31</v>
      </c>
      <c r="F183" s="3" t="s">
        <v>9</v>
      </c>
      <c r="G183" s="5">
        <v>-1</v>
      </c>
      <c r="H183" s="5"/>
      <c r="I183" s="5"/>
      <c r="J183" s="5">
        <v>-1</v>
      </c>
      <c r="K183" s="5">
        <v>-1</v>
      </c>
      <c r="L183" s="5">
        <v>-1</v>
      </c>
      <c r="M183" s="5">
        <v>-1</v>
      </c>
      <c r="N183" s="5">
        <v>-1</v>
      </c>
      <c r="O183" s="5">
        <v>-1</v>
      </c>
      <c r="P183" s="5">
        <v>-1</v>
      </c>
      <c r="Q183" s="5">
        <v>-1</v>
      </c>
      <c r="R183" s="5">
        <v>-1</v>
      </c>
      <c r="S183" s="5">
        <v>-1</v>
      </c>
      <c r="T183" s="5">
        <v>-1</v>
      </c>
      <c r="U183" s="5">
        <v>-1</v>
      </c>
      <c r="V183" s="5">
        <v>-1</v>
      </c>
      <c r="W183" s="5">
        <v>-1</v>
      </c>
      <c r="X183" s="5">
        <v>-1</v>
      </c>
      <c r="Y183" s="5"/>
      <c r="Z183" s="5">
        <v>-1</v>
      </c>
      <c r="AA183" s="5">
        <v>-1</v>
      </c>
      <c r="AB183" s="5">
        <v>-1</v>
      </c>
      <c r="AC183" s="5">
        <v>-1</v>
      </c>
      <c r="AD183" s="5">
        <v>-1</v>
      </c>
      <c r="AE183" s="5">
        <v>-1</v>
      </c>
      <c r="AF183" s="5">
        <v>-1</v>
      </c>
      <c r="AG183" s="5">
        <v>-1</v>
      </c>
      <c r="AH183" s="5">
        <v>-1</v>
      </c>
      <c r="AI183" s="5">
        <v>-1</v>
      </c>
      <c r="AJ183" s="5">
        <v>-1</v>
      </c>
      <c r="AK183" s="12">
        <v>89</v>
      </c>
    </row>
    <row r="184" spans="1:42" x14ac:dyDescent="0.2">
      <c r="A184" s="3" t="s">
        <v>104</v>
      </c>
      <c r="B184" s="3" t="s">
        <v>52</v>
      </c>
      <c r="C184" s="3" t="s">
        <v>7</v>
      </c>
      <c r="D184" s="3" t="s">
        <v>125</v>
      </c>
      <c r="E184" s="38" t="s">
        <v>11</v>
      </c>
      <c r="F184" s="3" t="s">
        <v>8</v>
      </c>
      <c r="G184" s="5"/>
      <c r="H184" s="5"/>
      <c r="I184" s="5"/>
      <c r="J184" s="5"/>
      <c r="K184" s="5"/>
      <c r="L184" s="5"/>
      <c r="M184" s="5"/>
      <c r="N184" s="5"/>
      <c r="O184" s="5"/>
      <c r="P184" s="5"/>
      <c r="Q184" s="5"/>
      <c r="R184" s="5"/>
      <c r="S184" s="5"/>
      <c r="T184" s="5"/>
      <c r="U184" s="5"/>
      <c r="V184" s="5"/>
      <c r="W184" s="5"/>
      <c r="X184" s="5"/>
      <c r="Y184" s="5">
        <v>3.294</v>
      </c>
      <c r="Z184" s="5"/>
      <c r="AA184" s="5"/>
      <c r="AB184" s="5"/>
      <c r="AC184" s="5"/>
      <c r="AD184" s="5"/>
      <c r="AE184" s="5"/>
      <c r="AF184" s="5"/>
      <c r="AG184" s="5"/>
      <c r="AH184" s="5"/>
      <c r="AI184" s="5"/>
      <c r="AJ184" s="5"/>
      <c r="AK184" s="12">
        <v>90</v>
      </c>
      <c r="AM184" s="9">
        <f>+AP184/$AP$3</f>
        <v>2.9156985511846101E-5</v>
      </c>
      <c r="AN184" s="10">
        <f>+AN182+AM184</f>
        <v>0.99983504262841572</v>
      </c>
      <c r="AP184" s="5">
        <f>SUM(G184:AJ184)</f>
        <v>3.294</v>
      </c>
    </row>
    <row r="185" spans="1:42" x14ac:dyDescent="0.2">
      <c r="A185" s="3" t="s">
        <v>104</v>
      </c>
      <c r="B185" s="3" t="s">
        <v>52</v>
      </c>
      <c r="C185" s="3" t="s">
        <v>7</v>
      </c>
      <c r="D185" s="3" t="s">
        <v>125</v>
      </c>
      <c r="E185" s="38" t="s">
        <v>11</v>
      </c>
      <c r="F185" s="3" t="s">
        <v>9</v>
      </c>
      <c r="G185" s="5"/>
      <c r="H185" s="5"/>
      <c r="I185" s="5"/>
      <c r="J185" s="5"/>
      <c r="K185" s="5"/>
      <c r="L185" s="5"/>
      <c r="M185" s="5"/>
      <c r="N185" s="5"/>
      <c r="O185" s="5"/>
      <c r="P185" s="5"/>
      <c r="Q185" s="5"/>
      <c r="R185" s="5"/>
      <c r="S185" s="5"/>
      <c r="T185" s="5"/>
      <c r="U185" s="5"/>
      <c r="V185" s="5"/>
      <c r="W185" s="5"/>
      <c r="X185" s="5"/>
      <c r="Y185" s="5">
        <v>-1</v>
      </c>
      <c r="Z185" s="5"/>
      <c r="AA185" s="5"/>
      <c r="AB185" s="5"/>
      <c r="AC185" s="5"/>
      <c r="AD185" s="5"/>
      <c r="AE185" s="5"/>
      <c r="AF185" s="5"/>
      <c r="AG185" s="5"/>
      <c r="AH185" s="5"/>
      <c r="AI185" s="5"/>
      <c r="AJ185" s="5"/>
      <c r="AK185" s="12">
        <v>90</v>
      </c>
    </row>
    <row r="186" spans="1:42" x14ac:dyDescent="0.2">
      <c r="A186" s="3" t="s">
        <v>104</v>
      </c>
      <c r="B186" s="3" t="s">
        <v>52</v>
      </c>
      <c r="C186" s="3" t="s">
        <v>7</v>
      </c>
      <c r="D186" s="3" t="s">
        <v>23</v>
      </c>
      <c r="E186" s="38" t="s">
        <v>15</v>
      </c>
      <c r="F186" s="3" t="s">
        <v>8</v>
      </c>
      <c r="G186" s="5"/>
      <c r="H186" s="5"/>
      <c r="I186" s="5"/>
      <c r="J186" s="5"/>
      <c r="K186" s="5"/>
      <c r="L186" s="5"/>
      <c r="M186" s="5"/>
      <c r="N186" s="5"/>
      <c r="O186" s="5"/>
      <c r="P186" s="5"/>
      <c r="Q186" s="5"/>
      <c r="R186" s="5"/>
      <c r="S186" s="5">
        <v>1.2430000000000001</v>
      </c>
      <c r="T186" s="5">
        <v>0.78700000000000003</v>
      </c>
      <c r="U186" s="5"/>
      <c r="V186" s="5">
        <v>0.76</v>
      </c>
      <c r="W186" s="5"/>
      <c r="X186" s="5"/>
      <c r="Y186" s="5"/>
      <c r="Z186" s="5"/>
      <c r="AA186" s="5"/>
      <c r="AB186" s="5"/>
      <c r="AC186" s="5"/>
      <c r="AD186" s="5"/>
      <c r="AE186" s="5"/>
      <c r="AF186" s="5"/>
      <c r="AG186" s="5"/>
      <c r="AH186" s="5"/>
      <c r="AI186" s="5"/>
      <c r="AJ186" s="5"/>
      <c r="AK186" s="12">
        <v>91</v>
      </c>
      <c r="AM186" s="9">
        <f>+AP186/$AP$3</f>
        <v>2.4695807400743963E-5</v>
      </c>
      <c r="AN186" s="10">
        <f>+AN184+AM186</f>
        <v>0.99985973843581644</v>
      </c>
      <c r="AP186" s="5">
        <f>SUM(G186:AJ186)</f>
        <v>2.79</v>
      </c>
    </row>
    <row r="187" spans="1:42" x14ac:dyDescent="0.2">
      <c r="A187" s="3" t="s">
        <v>104</v>
      </c>
      <c r="B187" s="3" t="s">
        <v>52</v>
      </c>
      <c r="C187" s="3" t="s">
        <v>7</v>
      </c>
      <c r="D187" s="3" t="s">
        <v>23</v>
      </c>
      <c r="E187" s="38" t="s">
        <v>15</v>
      </c>
      <c r="F187" s="3" t="s">
        <v>9</v>
      </c>
      <c r="G187" s="5"/>
      <c r="H187" s="5"/>
      <c r="I187" s="5"/>
      <c r="J187" s="5"/>
      <c r="K187" s="5"/>
      <c r="L187" s="5"/>
      <c r="M187" s="5"/>
      <c r="N187" s="5"/>
      <c r="O187" s="5"/>
      <c r="P187" s="5"/>
      <c r="Q187" s="5"/>
      <c r="R187" s="5"/>
      <c r="S187" s="5">
        <v>-1</v>
      </c>
      <c r="T187" s="5">
        <v>-1</v>
      </c>
      <c r="U187" s="5"/>
      <c r="V187" s="5">
        <v>-1</v>
      </c>
      <c r="W187" s="5"/>
      <c r="X187" s="5"/>
      <c r="Y187" s="5"/>
      <c r="Z187" s="5"/>
      <c r="AA187" s="5"/>
      <c r="AB187" s="5"/>
      <c r="AC187" s="5"/>
      <c r="AD187" s="5"/>
      <c r="AE187" s="5"/>
      <c r="AF187" s="5"/>
      <c r="AG187" s="5"/>
      <c r="AH187" s="5"/>
      <c r="AI187" s="5"/>
      <c r="AJ187" s="5"/>
      <c r="AK187" s="12">
        <v>91</v>
      </c>
    </row>
    <row r="188" spans="1:42" x14ac:dyDescent="0.2">
      <c r="A188" s="3" t="s">
        <v>104</v>
      </c>
      <c r="B188" s="3" t="s">
        <v>52</v>
      </c>
      <c r="C188" s="3" t="s">
        <v>7</v>
      </c>
      <c r="D188" s="3" t="s">
        <v>23</v>
      </c>
      <c r="E188" s="38" t="s">
        <v>31</v>
      </c>
      <c r="F188" s="3" t="s">
        <v>8</v>
      </c>
      <c r="G188" s="5"/>
      <c r="H188" s="5"/>
      <c r="I188" s="5"/>
      <c r="J188" s="5"/>
      <c r="K188" s="5"/>
      <c r="L188" s="5"/>
      <c r="M188" s="5"/>
      <c r="N188" s="5"/>
      <c r="O188" s="5"/>
      <c r="P188" s="5"/>
      <c r="Q188" s="5"/>
      <c r="R188" s="5"/>
      <c r="S188" s="5"/>
      <c r="T188" s="5"/>
      <c r="U188" s="5"/>
      <c r="V188" s="5"/>
      <c r="W188" s="5"/>
      <c r="X188" s="5"/>
      <c r="Y188" s="5">
        <v>2.7879999999999998</v>
      </c>
      <c r="Z188" s="5"/>
      <c r="AA188" s="5"/>
      <c r="AB188" s="5"/>
      <c r="AC188" s="5"/>
      <c r="AD188" s="5"/>
      <c r="AE188" s="5"/>
      <c r="AF188" s="5"/>
      <c r="AG188" s="5"/>
      <c r="AH188" s="5"/>
      <c r="AI188" s="5"/>
      <c r="AJ188" s="5"/>
      <c r="AK188" s="12">
        <v>92</v>
      </c>
      <c r="AM188" s="9">
        <f>+AP188/$AP$3</f>
        <v>2.4678104313001494E-5</v>
      </c>
      <c r="AN188" s="10">
        <f>+AN186+AM188</f>
        <v>0.99988441654012938</v>
      </c>
      <c r="AP188" s="5">
        <f>SUM(G188:AJ188)</f>
        <v>2.7879999999999998</v>
      </c>
    </row>
    <row r="189" spans="1:42" x14ac:dyDescent="0.2">
      <c r="A189" s="3" t="s">
        <v>104</v>
      </c>
      <c r="B189" s="3" t="s">
        <v>52</v>
      </c>
      <c r="C189" s="3" t="s">
        <v>7</v>
      </c>
      <c r="D189" s="3" t="s">
        <v>23</v>
      </c>
      <c r="E189" s="38" t="s">
        <v>31</v>
      </c>
      <c r="F189" s="3" t="s">
        <v>9</v>
      </c>
      <c r="G189" s="5"/>
      <c r="H189" s="5"/>
      <c r="I189" s="5"/>
      <c r="J189" s="5"/>
      <c r="K189" s="5"/>
      <c r="L189" s="5"/>
      <c r="M189" s="5"/>
      <c r="N189" s="5"/>
      <c r="O189" s="5"/>
      <c r="P189" s="5"/>
      <c r="Q189" s="5"/>
      <c r="R189" s="5"/>
      <c r="S189" s="5"/>
      <c r="T189" s="5"/>
      <c r="U189" s="5"/>
      <c r="V189" s="5"/>
      <c r="W189" s="5"/>
      <c r="X189" s="5"/>
      <c r="Y189" s="5">
        <v>-1</v>
      </c>
      <c r="Z189" s="5"/>
      <c r="AA189" s="5"/>
      <c r="AB189" s="5"/>
      <c r="AC189" s="5"/>
      <c r="AD189" s="5"/>
      <c r="AE189" s="5"/>
      <c r="AF189" s="5"/>
      <c r="AG189" s="5"/>
      <c r="AH189" s="5"/>
      <c r="AI189" s="5"/>
      <c r="AJ189" s="5"/>
      <c r="AK189" s="12">
        <v>92</v>
      </c>
    </row>
    <row r="190" spans="1:42" x14ac:dyDescent="0.2">
      <c r="A190" s="3" t="s">
        <v>104</v>
      </c>
      <c r="B190" s="3" t="s">
        <v>52</v>
      </c>
      <c r="C190" s="3" t="s">
        <v>7</v>
      </c>
      <c r="D190" s="3" t="s">
        <v>142</v>
      </c>
      <c r="E190" s="38" t="s">
        <v>15</v>
      </c>
      <c r="F190" s="3" t="s">
        <v>8</v>
      </c>
      <c r="G190" s="5"/>
      <c r="H190" s="5"/>
      <c r="I190" s="5"/>
      <c r="J190" s="5"/>
      <c r="K190" s="5"/>
      <c r="L190" s="5"/>
      <c r="M190" s="5"/>
      <c r="N190" s="5"/>
      <c r="O190" s="5"/>
      <c r="P190" s="5"/>
      <c r="Q190" s="5"/>
      <c r="R190" s="5"/>
      <c r="S190" s="5"/>
      <c r="T190" s="5"/>
      <c r="U190" s="5"/>
      <c r="V190" s="5"/>
      <c r="W190" s="5"/>
      <c r="X190" s="5"/>
      <c r="Y190" s="5"/>
      <c r="Z190" s="5"/>
      <c r="AA190" s="5"/>
      <c r="AB190" s="5">
        <v>0.89700000000000002</v>
      </c>
      <c r="AC190" s="5">
        <v>0.752</v>
      </c>
      <c r="AD190" s="5"/>
      <c r="AE190" s="5"/>
      <c r="AF190" s="5"/>
      <c r="AG190" s="5"/>
      <c r="AH190" s="5"/>
      <c r="AI190" s="5"/>
      <c r="AJ190" s="5"/>
      <c r="AK190" s="12">
        <v>93</v>
      </c>
      <c r="AM190" s="9">
        <f>+AP190/$AP$3</f>
        <v>1.4596195843665519E-5</v>
      </c>
      <c r="AN190" s="10">
        <f>+AN188+AM190</f>
        <v>0.99989901273597304</v>
      </c>
      <c r="AP190" s="5">
        <f>SUM(G190:AJ190)</f>
        <v>1.649</v>
      </c>
    </row>
    <row r="191" spans="1:42" x14ac:dyDescent="0.2">
      <c r="A191" s="3" t="s">
        <v>104</v>
      </c>
      <c r="B191" s="3" t="s">
        <v>52</v>
      </c>
      <c r="C191" s="3" t="s">
        <v>7</v>
      </c>
      <c r="D191" s="3" t="s">
        <v>142</v>
      </c>
      <c r="E191" s="38" t="s">
        <v>15</v>
      </c>
      <c r="F191" s="3" t="s">
        <v>9</v>
      </c>
      <c r="G191" s="5"/>
      <c r="H191" s="5"/>
      <c r="I191" s="5"/>
      <c r="J191" s="5"/>
      <c r="K191" s="5"/>
      <c r="L191" s="5"/>
      <c r="M191" s="5"/>
      <c r="N191" s="5"/>
      <c r="O191" s="5"/>
      <c r="P191" s="5"/>
      <c r="Q191" s="5"/>
      <c r="R191" s="5"/>
      <c r="S191" s="5"/>
      <c r="T191" s="5"/>
      <c r="U191" s="5"/>
      <c r="V191" s="5"/>
      <c r="W191" s="5"/>
      <c r="X191" s="5"/>
      <c r="Y191" s="5"/>
      <c r="Z191" s="5"/>
      <c r="AA191" s="5"/>
      <c r="AB191" s="5">
        <v>-1</v>
      </c>
      <c r="AC191" s="5">
        <v>-1</v>
      </c>
      <c r="AD191" s="5"/>
      <c r="AE191" s="5"/>
      <c r="AF191" s="5"/>
      <c r="AG191" s="5"/>
      <c r="AH191" s="5"/>
      <c r="AI191" s="5"/>
      <c r="AJ191" s="5"/>
      <c r="AK191" s="12">
        <v>93</v>
      </c>
    </row>
    <row r="192" spans="1:42" x14ac:dyDescent="0.2">
      <c r="A192" s="3" t="s">
        <v>104</v>
      </c>
      <c r="B192" s="3" t="s">
        <v>52</v>
      </c>
      <c r="C192" s="3" t="s">
        <v>7</v>
      </c>
      <c r="D192" s="3" t="s">
        <v>137</v>
      </c>
      <c r="E192" s="38" t="s">
        <v>16</v>
      </c>
      <c r="F192" s="3" t="s">
        <v>8</v>
      </c>
      <c r="G192" s="5"/>
      <c r="H192" s="5"/>
      <c r="I192" s="5"/>
      <c r="J192" s="5"/>
      <c r="K192" s="5"/>
      <c r="L192" s="5"/>
      <c r="M192" s="5"/>
      <c r="N192" s="5"/>
      <c r="O192" s="5"/>
      <c r="P192" s="5"/>
      <c r="Q192" s="5"/>
      <c r="R192" s="5"/>
      <c r="S192" s="5"/>
      <c r="T192" s="5"/>
      <c r="U192" s="5"/>
      <c r="V192" s="5"/>
      <c r="W192" s="5"/>
      <c r="X192" s="5"/>
      <c r="Y192" s="5"/>
      <c r="Z192" s="5"/>
      <c r="AA192" s="5"/>
      <c r="AB192" s="5"/>
      <c r="AC192" s="5"/>
      <c r="AD192" s="5">
        <v>1.5</v>
      </c>
      <c r="AE192" s="5"/>
      <c r="AF192" s="5"/>
      <c r="AG192" s="5"/>
      <c r="AH192" s="5"/>
      <c r="AI192" s="5"/>
      <c r="AJ192" s="5"/>
      <c r="AK192" s="12">
        <v>94</v>
      </c>
      <c r="AM192" s="9">
        <f>+AP192/$AP$3</f>
        <v>1.3277315806851593E-5</v>
      </c>
      <c r="AN192" s="10">
        <f>+AN190+AM192</f>
        <v>0.99991229005177984</v>
      </c>
      <c r="AP192" s="5">
        <f>SUM(G192:AJ192)</f>
        <v>1.5</v>
      </c>
    </row>
    <row r="193" spans="1:42" x14ac:dyDescent="0.2">
      <c r="A193" s="3" t="s">
        <v>104</v>
      </c>
      <c r="B193" s="3" t="s">
        <v>52</v>
      </c>
      <c r="C193" s="3" t="s">
        <v>7</v>
      </c>
      <c r="D193" s="3" t="s">
        <v>137</v>
      </c>
      <c r="E193" s="38" t="s">
        <v>16</v>
      </c>
      <c r="F193" s="3" t="s">
        <v>9</v>
      </c>
      <c r="G193" s="5"/>
      <c r="H193" s="5"/>
      <c r="I193" s="5"/>
      <c r="J193" s="5"/>
      <c r="K193" s="5"/>
      <c r="L193" s="5"/>
      <c r="M193" s="5"/>
      <c r="N193" s="5"/>
      <c r="O193" s="5"/>
      <c r="P193" s="5"/>
      <c r="Q193" s="5"/>
      <c r="R193" s="5"/>
      <c r="S193" s="5"/>
      <c r="T193" s="5"/>
      <c r="U193" s="5"/>
      <c r="V193" s="5"/>
      <c r="W193" s="5"/>
      <c r="X193" s="5"/>
      <c r="Y193" s="5"/>
      <c r="Z193" s="5"/>
      <c r="AA193" s="5"/>
      <c r="AB193" s="5"/>
      <c r="AC193" s="5"/>
      <c r="AD193" s="5">
        <v>-1</v>
      </c>
      <c r="AE193" s="5"/>
      <c r="AF193" s="5"/>
      <c r="AG193" s="5"/>
      <c r="AH193" s="5"/>
      <c r="AI193" s="5"/>
      <c r="AJ193" s="5"/>
      <c r="AK193" s="12">
        <v>94</v>
      </c>
    </row>
    <row r="194" spans="1:42" x14ac:dyDescent="0.2">
      <c r="A194" s="3" t="s">
        <v>104</v>
      </c>
      <c r="B194" s="3" t="s">
        <v>52</v>
      </c>
      <c r="C194" s="3" t="s">
        <v>7</v>
      </c>
      <c r="D194" s="3" t="s">
        <v>136</v>
      </c>
      <c r="E194" s="38" t="s">
        <v>82</v>
      </c>
      <c r="F194" s="3" t="s">
        <v>8</v>
      </c>
      <c r="G194" s="5"/>
      <c r="H194" s="5"/>
      <c r="I194" s="5"/>
      <c r="J194" s="5"/>
      <c r="K194" s="5"/>
      <c r="L194" s="5"/>
      <c r="M194" s="5"/>
      <c r="N194" s="5"/>
      <c r="O194" s="5"/>
      <c r="P194" s="5"/>
      <c r="Q194" s="5"/>
      <c r="R194" s="5"/>
      <c r="S194" s="5">
        <v>8.9999999999999993E-3</v>
      </c>
      <c r="T194" s="5"/>
      <c r="U194" s="5"/>
      <c r="V194" s="5"/>
      <c r="W194" s="5"/>
      <c r="X194" s="5"/>
      <c r="Y194" s="5">
        <v>2.4E-2</v>
      </c>
      <c r="Z194" s="5">
        <v>2.5999999999999999E-2</v>
      </c>
      <c r="AA194" s="5"/>
      <c r="AB194" s="5"/>
      <c r="AC194" s="5"/>
      <c r="AD194" s="5"/>
      <c r="AE194" s="5">
        <v>0.189</v>
      </c>
      <c r="AF194" s="5"/>
      <c r="AG194" s="5">
        <v>0.59199999999999997</v>
      </c>
      <c r="AH194" s="5">
        <v>0.39300000000000002</v>
      </c>
      <c r="AI194" s="5"/>
      <c r="AJ194" s="5">
        <v>7.3999999999999996E-2</v>
      </c>
      <c r="AK194" s="12">
        <v>95</v>
      </c>
      <c r="AM194" s="9">
        <f>+AP194/$AP$3</f>
        <v>1.1568967839703356E-5</v>
      </c>
      <c r="AN194" s="10">
        <f>+AN192+AM194</f>
        <v>0.99992385901961955</v>
      </c>
      <c r="AP194" s="5">
        <f>SUM(G194:AJ194)</f>
        <v>1.3070000000000002</v>
      </c>
    </row>
    <row r="195" spans="1:42" x14ac:dyDescent="0.2">
      <c r="A195" s="3" t="s">
        <v>104</v>
      </c>
      <c r="B195" s="3" t="s">
        <v>52</v>
      </c>
      <c r="C195" s="3" t="s">
        <v>7</v>
      </c>
      <c r="D195" s="3" t="s">
        <v>136</v>
      </c>
      <c r="E195" s="38" t="s">
        <v>82</v>
      </c>
      <c r="F195" s="3" t="s">
        <v>9</v>
      </c>
      <c r="G195" s="5"/>
      <c r="H195" s="5"/>
      <c r="I195" s="5"/>
      <c r="J195" s="5"/>
      <c r="K195" s="5"/>
      <c r="L195" s="5"/>
      <c r="M195" s="5"/>
      <c r="N195" s="5"/>
      <c r="O195" s="5"/>
      <c r="P195" s="5"/>
      <c r="Q195" s="5"/>
      <c r="R195" s="5"/>
      <c r="S195" s="5">
        <v>-1</v>
      </c>
      <c r="T195" s="5"/>
      <c r="U195" s="5"/>
      <c r="V195" s="5"/>
      <c r="W195" s="5"/>
      <c r="X195" s="5"/>
      <c r="Y195" s="5">
        <v>-1</v>
      </c>
      <c r="Z195" s="5">
        <v>-1</v>
      </c>
      <c r="AA195" s="5"/>
      <c r="AB195" s="5"/>
      <c r="AC195" s="5"/>
      <c r="AD195" s="5"/>
      <c r="AE195" s="5">
        <v>-1</v>
      </c>
      <c r="AF195" s="5"/>
      <c r="AG195" s="5">
        <v>-1</v>
      </c>
      <c r="AH195" s="5">
        <v>-1</v>
      </c>
      <c r="AI195" s="5"/>
      <c r="AJ195" s="5">
        <v>-1</v>
      </c>
      <c r="AK195" s="12">
        <v>95</v>
      </c>
    </row>
    <row r="196" spans="1:42" x14ac:dyDescent="0.2">
      <c r="A196" s="3" t="s">
        <v>104</v>
      </c>
      <c r="B196" s="3" t="s">
        <v>52</v>
      </c>
      <c r="C196" s="3" t="s">
        <v>93</v>
      </c>
      <c r="D196" s="3" t="s">
        <v>94</v>
      </c>
      <c r="E196" s="38" t="s">
        <v>25</v>
      </c>
      <c r="F196" s="3" t="s">
        <v>8</v>
      </c>
      <c r="G196" s="5"/>
      <c r="H196" s="5"/>
      <c r="I196" s="5"/>
      <c r="J196" s="5"/>
      <c r="K196" s="5"/>
      <c r="L196" s="5"/>
      <c r="M196" s="5"/>
      <c r="N196" s="5"/>
      <c r="O196" s="5"/>
      <c r="P196" s="5"/>
      <c r="Q196" s="5"/>
      <c r="R196" s="5"/>
      <c r="S196" s="5"/>
      <c r="T196" s="5"/>
      <c r="U196" s="5"/>
      <c r="V196" s="5"/>
      <c r="W196" s="5"/>
      <c r="X196" s="5"/>
      <c r="Y196" s="5"/>
      <c r="Z196" s="5"/>
      <c r="AA196" s="5"/>
      <c r="AB196" s="5"/>
      <c r="AC196" s="5"/>
      <c r="AD196" s="5">
        <v>0.13900000000000001</v>
      </c>
      <c r="AE196" s="5">
        <v>1.075</v>
      </c>
      <c r="AF196" s="5">
        <v>5.5E-2</v>
      </c>
      <c r="AG196" s="5"/>
      <c r="AH196" s="5">
        <v>4.0000000000000001E-3</v>
      </c>
      <c r="AI196" s="5"/>
      <c r="AJ196" s="5"/>
      <c r="AK196" s="12">
        <v>96</v>
      </c>
      <c r="AM196" s="9">
        <f>+AP196/$AP$3</f>
        <v>1.1268015348081385E-5</v>
      </c>
      <c r="AN196" s="10">
        <f>+AN194+AM196</f>
        <v>0.99993512703496767</v>
      </c>
      <c r="AP196" s="5">
        <f>SUM(G196:AJ196)</f>
        <v>1.2729999999999999</v>
      </c>
    </row>
    <row r="197" spans="1:42" x14ac:dyDescent="0.2">
      <c r="A197" s="3" t="s">
        <v>104</v>
      </c>
      <c r="B197" s="3" t="s">
        <v>52</v>
      </c>
      <c r="C197" s="3" t="s">
        <v>93</v>
      </c>
      <c r="D197" s="3" t="s">
        <v>94</v>
      </c>
      <c r="E197" s="38" t="s">
        <v>25</v>
      </c>
      <c r="F197" s="3" t="s">
        <v>9</v>
      </c>
      <c r="G197" s="5"/>
      <c r="H197" s="5"/>
      <c r="I197" s="5"/>
      <c r="J197" s="5"/>
      <c r="K197" s="5"/>
      <c r="L197" s="5"/>
      <c r="M197" s="5"/>
      <c r="N197" s="5"/>
      <c r="O197" s="5"/>
      <c r="P197" s="5"/>
      <c r="Q197" s="5"/>
      <c r="R197" s="5"/>
      <c r="S197" s="5"/>
      <c r="T197" s="5"/>
      <c r="U197" s="5"/>
      <c r="V197" s="5"/>
      <c r="W197" s="5"/>
      <c r="X197" s="5"/>
      <c r="Y197" s="5"/>
      <c r="Z197" s="5"/>
      <c r="AA197" s="5"/>
      <c r="AB197" s="5"/>
      <c r="AC197" s="5"/>
      <c r="AD197" s="5">
        <v>-1</v>
      </c>
      <c r="AE197" s="5">
        <v>-1</v>
      </c>
      <c r="AF197" s="5">
        <v>-1</v>
      </c>
      <c r="AG197" s="5"/>
      <c r="AH197" s="5">
        <v>-1</v>
      </c>
      <c r="AI197" s="5"/>
      <c r="AJ197" s="5"/>
      <c r="AK197" s="12">
        <v>96</v>
      </c>
    </row>
    <row r="198" spans="1:42" x14ac:dyDescent="0.2">
      <c r="A198" s="3" t="s">
        <v>104</v>
      </c>
      <c r="B198" s="3" t="s">
        <v>52</v>
      </c>
      <c r="C198" s="3" t="s">
        <v>17</v>
      </c>
      <c r="D198" s="3" t="s">
        <v>95</v>
      </c>
      <c r="E198" s="38" t="s">
        <v>27</v>
      </c>
      <c r="F198" s="3" t="s">
        <v>8</v>
      </c>
      <c r="G198" s="5">
        <v>1</v>
      </c>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12">
        <v>97</v>
      </c>
      <c r="AM198" s="9">
        <f>+AP198/$AP$3</f>
        <v>8.8515438712343955E-6</v>
      </c>
      <c r="AN198" s="10">
        <f>+AN196+AM198</f>
        <v>0.99994397857883888</v>
      </c>
      <c r="AP198" s="5">
        <f>SUM(G198:AJ198)</f>
        <v>1</v>
      </c>
    </row>
    <row r="199" spans="1:42" x14ac:dyDescent="0.2">
      <c r="A199" s="3" t="s">
        <v>104</v>
      </c>
      <c r="B199" s="3" t="s">
        <v>52</v>
      </c>
      <c r="C199" s="3" t="s">
        <v>17</v>
      </c>
      <c r="D199" s="3" t="s">
        <v>95</v>
      </c>
      <c r="E199" s="38" t="s">
        <v>27</v>
      </c>
      <c r="F199" s="3" t="s">
        <v>9</v>
      </c>
      <c r="G199" s="5">
        <v>-1</v>
      </c>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12">
        <v>97</v>
      </c>
    </row>
    <row r="200" spans="1:42" x14ac:dyDescent="0.2">
      <c r="A200" s="3" t="s">
        <v>104</v>
      </c>
      <c r="B200" s="3" t="s">
        <v>52</v>
      </c>
      <c r="C200" s="3" t="s">
        <v>7</v>
      </c>
      <c r="D200" s="3" t="s">
        <v>125</v>
      </c>
      <c r="E200" s="38" t="s">
        <v>33</v>
      </c>
      <c r="F200" s="3" t="s">
        <v>8</v>
      </c>
      <c r="G200" s="5"/>
      <c r="H200" s="5"/>
      <c r="I200" s="5"/>
      <c r="J200" s="5"/>
      <c r="K200" s="5"/>
      <c r="L200" s="5"/>
      <c r="M200" s="5"/>
      <c r="N200" s="5"/>
      <c r="O200" s="5"/>
      <c r="P200" s="5"/>
      <c r="Q200" s="5"/>
      <c r="R200" s="5"/>
      <c r="S200" s="5"/>
      <c r="T200" s="5">
        <v>0.90900000000000003</v>
      </c>
      <c r="U200" s="5"/>
      <c r="V200" s="5"/>
      <c r="W200" s="5"/>
      <c r="X200" s="5"/>
      <c r="Y200" s="5"/>
      <c r="Z200" s="5"/>
      <c r="AA200" s="5"/>
      <c r="AB200" s="5"/>
      <c r="AC200" s="5"/>
      <c r="AD200" s="5"/>
      <c r="AE200" s="5"/>
      <c r="AF200" s="5"/>
      <c r="AG200" s="5"/>
      <c r="AH200" s="5"/>
      <c r="AI200" s="5"/>
      <c r="AJ200" s="5"/>
      <c r="AK200" s="12">
        <v>98</v>
      </c>
      <c r="AM200" s="9">
        <f>+AP200/$AP$3</f>
        <v>8.046053378952065E-6</v>
      </c>
      <c r="AN200" s="10">
        <f>+AN198+AM200</f>
        <v>0.99995202463221788</v>
      </c>
      <c r="AP200" s="5">
        <f>SUM(G200:AJ200)</f>
        <v>0.90900000000000003</v>
      </c>
    </row>
    <row r="201" spans="1:42" x14ac:dyDescent="0.2">
      <c r="A201" s="3" t="s">
        <v>104</v>
      </c>
      <c r="B201" s="3" t="s">
        <v>52</v>
      </c>
      <c r="C201" s="3" t="s">
        <v>7</v>
      </c>
      <c r="D201" s="3" t="s">
        <v>125</v>
      </c>
      <c r="E201" s="38" t="s">
        <v>33</v>
      </c>
      <c r="F201" s="3" t="s">
        <v>9</v>
      </c>
      <c r="G201" s="5"/>
      <c r="H201" s="5"/>
      <c r="I201" s="5"/>
      <c r="J201" s="5"/>
      <c r="K201" s="5"/>
      <c r="L201" s="5"/>
      <c r="M201" s="5"/>
      <c r="N201" s="5"/>
      <c r="O201" s="5"/>
      <c r="P201" s="5"/>
      <c r="Q201" s="5"/>
      <c r="R201" s="5"/>
      <c r="S201" s="5"/>
      <c r="T201" s="5" t="s">
        <v>13</v>
      </c>
      <c r="U201" s="5"/>
      <c r="V201" s="5"/>
      <c r="W201" s="5"/>
      <c r="X201" s="5"/>
      <c r="Y201" s="5"/>
      <c r="Z201" s="5"/>
      <c r="AA201" s="5"/>
      <c r="AB201" s="5"/>
      <c r="AC201" s="5"/>
      <c r="AD201" s="5"/>
      <c r="AE201" s="5"/>
      <c r="AF201" s="5"/>
      <c r="AG201" s="5"/>
      <c r="AH201" s="5"/>
      <c r="AI201" s="5"/>
      <c r="AJ201" s="5"/>
      <c r="AK201" s="12">
        <v>98</v>
      </c>
    </row>
    <row r="202" spans="1:42" x14ac:dyDescent="0.2">
      <c r="A202" s="3" t="s">
        <v>104</v>
      </c>
      <c r="B202" s="3" t="s">
        <v>52</v>
      </c>
      <c r="C202" s="3" t="s">
        <v>7</v>
      </c>
      <c r="D202" s="3" t="s">
        <v>137</v>
      </c>
      <c r="E202" s="38" t="s">
        <v>31</v>
      </c>
      <c r="F202" s="3" t="s">
        <v>8</v>
      </c>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v>0.16600000000000001</v>
      </c>
      <c r="AH202" s="5">
        <v>0.13500000000000001</v>
      </c>
      <c r="AI202" s="5"/>
      <c r="AJ202" s="5">
        <v>0.56799999999999995</v>
      </c>
      <c r="AK202" s="12">
        <v>99</v>
      </c>
      <c r="AM202" s="9">
        <f>+AP202/$AP$3</f>
        <v>7.6919916241026904E-6</v>
      </c>
      <c r="AN202" s="10">
        <f>+AN200+AM202</f>
        <v>0.99995971662384198</v>
      </c>
      <c r="AP202" s="5">
        <f>SUM(G202:AJ202)</f>
        <v>0.86899999999999999</v>
      </c>
    </row>
    <row r="203" spans="1:42" x14ac:dyDescent="0.2">
      <c r="A203" s="3" t="s">
        <v>104</v>
      </c>
      <c r="B203" s="3" t="s">
        <v>52</v>
      </c>
      <c r="C203" s="3" t="s">
        <v>7</v>
      </c>
      <c r="D203" s="3" t="s">
        <v>137</v>
      </c>
      <c r="E203" s="38" t="s">
        <v>31</v>
      </c>
      <c r="F203" s="3" t="s">
        <v>9</v>
      </c>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v>-1</v>
      </c>
      <c r="AH203" s="5">
        <v>-1</v>
      </c>
      <c r="AI203" s="5"/>
      <c r="AJ203" s="5" t="s">
        <v>13</v>
      </c>
      <c r="AK203" s="12">
        <v>99</v>
      </c>
    </row>
    <row r="204" spans="1:42" x14ac:dyDescent="0.2">
      <c r="A204" s="3" t="s">
        <v>104</v>
      </c>
      <c r="B204" s="3" t="s">
        <v>52</v>
      </c>
      <c r="C204" s="3" t="s">
        <v>7</v>
      </c>
      <c r="D204" s="3" t="s">
        <v>84</v>
      </c>
      <c r="E204" s="38" t="s">
        <v>31</v>
      </c>
      <c r="F204" s="3" t="s">
        <v>8</v>
      </c>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v>0.433</v>
      </c>
      <c r="AI204" s="5">
        <v>0.40899999999999997</v>
      </c>
      <c r="AJ204" s="5"/>
      <c r="AK204" s="12">
        <v>100</v>
      </c>
      <c r="AM204" s="9">
        <f>+AP204/$AP$3</f>
        <v>7.4529999395793607E-6</v>
      </c>
      <c r="AN204" s="10">
        <f>+AN202+AM204</f>
        <v>0.99996716962378152</v>
      </c>
      <c r="AP204" s="5">
        <f>SUM(G204:AJ204)</f>
        <v>0.84199999999999997</v>
      </c>
    </row>
    <row r="205" spans="1:42" x14ac:dyDescent="0.2">
      <c r="A205" s="3" t="s">
        <v>104</v>
      </c>
      <c r="B205" s="3" t="s">
        <v>52</v>
      </c>
      <c r="C205" s="3" t="s">
        <v>7</v>
      </c>
      <c r="D205" s="3" t="s">
        <v>84</v>
      </c>
      <c r="E205" s="38" t="s">
        <v>31</v>
      </c>
      <c r="F205" s="3" t="s">
        <v>9</v>
      </c>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v>-1</v>
      </c>
      <c r="AI205" s="5">
        <v>-1</v>
      </c>
      <c r="AJ205" s="5"/>
      <c r="AK205" s="12">
        <v>100</v>
      </c>
    </row>
    <row r="206" spans="1:42" x14ac:dyDescent="0.2">
      <c r="A206" s="3" t="s">
        <v>104</v>
      </c>
      <c r="B206" s="3" t="s">
        <v>52</v>
      </c>
      <c r="C206" s="3" t="s">
        <v>7</v>
      </c>
      <c r="D206" s="3" t="s">
        <v>136</v>
      </c>
      <c r="E206" s="38" t="s">
        <v>33</v>
      </c>
      <c r="F206" s="3" t="s">
        <v>8</v>
      </c>
      <c r="G206" s="5">
        <v>1.9E-2</v>
      </c>
      <c r="H206" s="5"/>
      <c r="I206" s="5">
        <v>0.17599999999999999</v>
      </c>
      <c r="J206" s="5"/>
      <c r="K206" s="5"/>
      <c r="L206" s="5"/>
      <c r="M206" s="5">
        <v>0.01</v>
      </c>
      <c r="N206" s="5"/>
      <c r="O206" s="5"/>
      <c r="P206" s="5">
        <v>0.34</v>
      </c>
      <c r="Q206" s="5">
        <v>0.1</v>
      </c>
      <c r="R206" s="5"/>
      <c r="S206" s="5"/>
      <c r="T206" s="5"/>
      <c r="U206" s="5">
        <v>3.9E-2</v>
      </c>
      <c r="V206" s="5">
        <v>1.2999999999999999E-2</v>
      </c>
      <c r="W206" s="5"/>
      <c r="X206" s="5"/>
      <c r="Y206" s="5">
        <v>2.4E-2</v>
      </c>
      <c r="Z206" s="5"/>
      <c r="AA206" s="5"/>
      <c r="AB206" s="5"/>
      <c r="AC206" s="5"/>
      <c r="AD206" s="5">
        <v>1.7999999999999999E-2</v>
      </c>
      <c r="AE206" s="5">
        <v>1.7999999999999999E-2</v>
      </c>
      <c r="AF206" s="5">
        <v>1.9E-2</v>
      </c>
      <c r="AG206" s="5">
        <v>1.4E-2</v>
      </c>
      <c r="AH206" s="5"/>
      <c r="AI206" s="5"/>
      <c r="AJ206" s="5"/>
      <c r="AK206" s="12">
        <v>101</v>
      </c>
      <c r="AM206" s="9">
        <f>+AP206/$AP$3</f>
        <v>6.9927196582751738E-6</v>
      </c>
      <c r="AN206" s="10">
        <f>+AN204+AM206</f>
        <v>0.99997416234343983</v>
      </c>
      <c r="AP206" s="5">
        <f>SUM(G206:AJ206)</f>
        <v>0.79000000000000015</v>
      </c>
    </row>
    <row r="207" spans="1:42" x14ac:dyDescent="0.2">
      <c r="A207" s="3" t="s">
        <v>104</v>
      </c>
      <c r="B207" s="3" t="s">
        <v>52</v>
      </c>
      <c r="C207" s="3" t="s">
        <v>7</v>
      </c>
      <c r="D207" s="3" t="s">
        <v>136</v>
      </c>
      <c r="E207" s="38" t="s">
        <v>33</v>
      </c>
      <c r="F207" s="3" t="s">
        <v>9</v>
      </c>
      <c r="G207" s="5">
        <v>-1</v>
      </c>
      <c r="H207" s="5"/>
      <c r="I207" s="5">
        <v>-1</v>
      </c>
      <c r="J207" s="5"/>
      <c r="K207" s="5"/>
      <c r="L207" s="5"/>
      <c r="M207" s="5">
        <v>-1</v>
      </c>
      <c r="N207" s="5"/>
      <c r="O207" s="5"/>
      <c r="P207" s="5">
        <v>-1</v>
      </c>
      <c r="Q207" s="5">
        <v>-1</v>
      </c>
      <c r="R207" s="5"/>
      <c r="S207" s="5"/>
      <c r="T207" s="5"/>
      <c r="U207" s="5">
        <v>-1</v>
      </c>
      <c r="V207" s="5">
        <v>-1</v>
      </c>
      <c r="W207" s="5"/>
      <c r="X207" s="5"/>
      <c r="Y207" s="5">
        <v>-1</v>
      </c>
      <c r="Z207" s="5"/>
      <c r="AA207" s="5"/>
      <c r="AB207" s="5"/>
      <c r="AC207" s="5"/>
      <c r="AD207" s="5">
        <v>-1</v>
      </c>
      <c r="AE207" s="5">
        <v>-1</v>
      </c>
      <c r="AF207" s="5">
        <v>-1</v>
      </c>
      <c r="AG207" s="5">
        <v>-1</v>
      </c>
      <c r="AH207" s="5"/>
      <c r="AI207" s="5"/>
      <c r="AJ207" s="5"/>
      <c r="AK207" s="12">
        <v>101</v>
      </c>
    </row>
    <row r="208" spans="1:42" x14ac:dyDescent="0.2">
      <c r="A208" s="3" t="s">
        <v>104</v>
      </c>
      <c r="B208" s="3" t="s">
        <v>52</v>
      </c>
      <c r="C208" s="3" t="s">
        <v>7</v>
      </c>
      <c r="D208" s="3" t="s">
        <v>137</v>
      </c>
      <c r="E208" s="38" t="s">
        <v>34</v>
      </c>
      <c r="F208" s="3" t="s">
        <v>8</v>
      </c>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v>0.75</v>
      </c>
      <c r="AJ208" s="5"/>
      <c r="AK208" s="12">
        <v>102</v>
      </c>
      <c r="AM208" s="9">
        <f>+AP208/$AP$3</f>
        <v>6.6386579034257966E-6</v>
      </c>
      <c r="AN208" s="10">
        <f>+AN206+AM208</f>
        <v>0.99998080100134323</v>
      </c>
      <c r="AP208" s="5">
        <f>SUM(G208:AJ208)</f>
        <v>0.75</v>
      </c>
    </row>
    <row r="209" spans="1:42" x14ac:dyDescent="0.2">
      <c r="A209" s="3" t="s">
        <v>104</v>
      </c>
      <c r="B209" s="3" t="s">
        <v>52</v>
      </c>
      <c r="C209" s="3" t="s">
        <v>7</v>
      </c>
      <c r="D209" s="3" t="s">
        <v>137</v>
      </c>
      <c r="E209" s="38" t="s">
        <v>34</v>
      </c>
      <c r="F209" s="3" t="s">
        <v>9</v>
      </c>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v>-1</v>
      </c>
      <c r="AJ209" s="5"/>
      <c r="AK209" s="12">
        <v>102</v>
      </c>
    </row>
    <row r="210" spans="1:42" x14ac:dyDescent="0.2">
      <c r="A210" s="3" t="s">
        <v>104</v>
      </c>
      <c r="B210" s="3" t="s">
        <v>52</v>
      </c>
      <c r="C210" s="3" t="s">
        <v>7</v>
      </c>
      <c r="D210" s="3" t="s">
        <v>84</v>
      </c>
      <c r="E210" s="38" t="s">
        <v>11</v>
      </c>
      <c r="F210" s="3" t="s">
        <v>8</v>
      </c>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v>0.7</v>
      </c>
      <c r="AJ210" s="5"/>
      <c r="AK210" s="12">
        <v>103</v>
      </c>
      <c r="AM210" s="9">
        <f>+AP210/$AP$3</f>
        <v>6.1960807098640762E-6</v>
      </c>
      <c r="AN210" s="10">
        <f>+AN208+AM210</f>
        <v>0.99998699708205308</v>
      </c>
      <c r="AP210" s="5">
        <f>SUM(G210:AJ210)</f>
        <v>0.7</v>
      </c>
    </row>
    <row r="211" spans="1:42" x14ac:dyDescent="0.2">
      <c r="A211" s="3" t="s">
        <v>104</v>
      </c>
      <c r="B211" s="3" t="s">
        <v>52</v>
      </c>
      <c r="C211" s="3" t="s">
        <v>7</v>
      </c>
      <c r="D211" s="3" t="s">
        <v>84</v>
      </c>
      <c r="E211" s="38" t="s">
        <v>11</v>
      </c>
      <c r="F211" s="3" t="s">
        <v>9</v>
      </c>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v>-1</v>
      </c>
      <c r="AJ211" s="5"/>
      <c r="AK211" s="12">
        <v>103</v>
      </c>
    </row>
    <row r="212" spans="1:42" x14ac:dyDescent="0.2">
      <c r="A212" s="3" t="s">
        <v>104</v>
      </c>
      <c r="B212" s="3" t="s">
        <v>52</v>
      </c>
      <c r="C212" s="3" t="s">
        <v>7</v>
      </c>
      <c r="D212" s="3" t="s">
        <v>146</v>
      </c>
      <c r="E212" s="38" t="s">
        <v>27</v>
      </c>
      <c r="F212" s="3" t="s">
        <v>8</v>
      </c>
      <c r="G212" s="5"/>
      <c r="H212" s="5"/>
      <c r="I212" s="5"/>
      <c r="J212" s="5"/>
      <c r="K212" s="5"/>
      <c r="L212" s="5"/>
      <c r="M212" s="5"/>
      <c r="N212" s="5"/>
      <c r="O212" s="5"/>
      <c r="P212" s="5"/>
      <c r="Q212" s="5"/>
      <c r="R212" s="5"/>
      <c r="S212" s="5"/>
      <c r="T212" s="5"/>
      <c r="U212" s="5"/>
      <c r="V212" s="5"/>
      <c r="W212" s="5"/>
      <c r="X212" s="5"/>
      <c r="Y212" s="5"/>
      <c r="Z212" s="5"/>
      <c r="AA212" s="5">
        <v>3.6999999999999998E-2</v>
      </c>
      <c r="AB212" s="5"/>
      <c r="AC212" s="5"/>
      <c r="AD212" s="5"/>
      <c r="AE212" s="5"/>
      <c r="AF212" s="5"/>
      <c r="AG212" s="5">
        <v>4.8000000000000001E-2</v>
      </c>
      <c r="AH212" s="5">
        <v>0.15</v>
      </c>
      <c r="AI212" s="5">
        <v>0.115</v>
      </c>
      <c r="AJ212" s="5">
        <v>5.8999999999999997E-2</v>
      </c>
      <c r="AK212" s="12">
        <v>104</v>
      </c>
      <c r="AM212" s="9">
        <f>+AP212/$AP$3</f>
        <v>3.6202814433348677E-6</v>
      </c>
      <c r="AN212" s="10">
        <f>+AN210+AM212</f>
        <v>0.99999061736349637</v>
      </c>
      <c r="AP212" s="5">
        <f>SUM(G212:AJ212)</f>
        <v>0.40899999999999997</v>
      </c>
    </row>
    <row r="213" spans="1:42" x14ac:dyDescent="0.2">
      <c r="A213" s="3" t="s">
        <v>104</v>
      </c>
      <c r="B213" s="3" t="s">
        <v>52</v>
      </c>
      <c r="C213" s="3" t="s">
        <v>7</v>
      </c>
      <c r="D213" s="3" t="s">
        <v>146</v>
      </c>
      <c r="E213" s="38" t="s">
        <v>27</v>
      </c>
      <c r="F213" s="3" t="s">
        <v>9</v>
      </c>
      <c r="G213" s="5"/>
      <c r="H213" s="5"/>
      <c r="I213" s="5"/>
      <c r="J213" s="5"/>
      <c r="K213" s="5"/>
      <c r="L213" s="5"/>
      <c r="M213" s="5"/>
      <c r="N213" s="5"/>
      <c r="O213" s="5"/>
      <c r="P213" s="5"/>
      <c r="Q213" s="5"/>
      <c r="R213" s="5"/>
      <c r="S213" s="5"/>
      <c r="T213" s="5"/>
      <c r="U213" s="5"/>
      <c r="V213" s="5"/>
      <c r="W213" s="5"/>
      <c r="X213" s="5"/>
      <c r="Y213" s="5"/>
      <c r="Z213" s="5"/>
      <c r="AA213" s="5" t="s">
        <v>13</v>
      </c>
      <c r="AB213" s="5"/>
      <c r="AC213" s="5"/>
      <c r="AD213" s="5"/>
      <c r="AE213" s="5"/>
      <c r="AF213" s="5"/>
      <c r="AG213" s="5" t="s">
        <v>13</v>
      </c>
      <c r="AH213" s="5" t="s">
        <v>13</v>
      </c>
      <c r="AI213" s="5" t="s">
        <v>13</v>
      </c>
      <c r="AJ213" s="5" t="s">
        <v>13</v>
      </c>
      <c r="AK213" s="12">
        <v>104</v>
      </c>
    </row>
    <row r="214" spans="1:42" x14ac:dyDescent="0.2">
      <c r="A214" s="3" t="s">
        <v>104</v>
      </c>
      <c r="B214" s="3" t="s">
        <v>52</v>
      </c>
      <c r="C214" s="3" t="s">
        <v>7</v>
      </c>
      <c r="D214" s="3" t="s">
        <v>134</v>
      </c>
      <c r="E214" s="38" t="s">
        <v>11</v>
      </c>
      <c r="F214" s="3" t="s">
        <v>8</v>
      </c>
      <c r="G214" s="5"/>
      <c r="H214" s="5"/>
      <c r="I214" s="5"/>
      <c r="J214" s="5"/>
      <c r="K214" s="5"/>
      <c r="L214" s="5"/>
      <c r="M214" s="5"/>
      <c r="N214" s="5"/>
      <c r="O214" s="5"/>
      <c r="P214" s="5"/>
      <c r="Q214" s="5"/>
      <c r="R214" s="5"/>
      <c r="S214" s="5"/>
      <c r="T214" s="5"/>
      <c r="U214" s="5"/>
      <c r="V214" s="5"/>
      <c r="W214" s="5"/>
      <c r="X214" s="5"/>
      <c r="Y214" s="5"/>
      <c r="Z214" s="5"/>
      <c r="AA214" s="5"/>
      <c r="AB214" s="5"/>
      <c r="AC214" s="5"/>
      <c r="AD214" s="5">
        <v>0.24</v>
      </c>
      <c r="AE214" s="5"/>
      <c r="AF214" s="5"/>
      <c r="AG214" s="5"/>
      <c r="AH214" s="5"/>
      <c r="AI214" s="5"/>
      <c r="AJ214" s="5"/>
      <c r="AK214" s="12">
        <v>105</v>
      </c>
      <c r="AM214" s="9">
        <f>+AP214/$AP$3</f>
        <v>2.1243705290962548E-6</v>
      </c>
      <c r="AN214" s="10">
        <f>+AN212+AM214</f>
        <v>0.99999274173402541</v>
      </c>
      <c r="AP214" s="5">
        <f>SUM(G214:AJ214)</f>
        <v>0.24</v>
      </c>
    </row>
    <row r="215" spans="1:42" x14ac:dyDescent="0.2">
      <c r="A215" s="3" t="s">
        <v>104</v>
      </c>
      <c r="B215" s="3" t="s">
        <v>52</v>
      </c>
      <c r="C215" s="3" t="s">
        <v>7</v>
      </c>
      <c r="D215" s="3" t="s">
        <v>134</v>
      </c>
      <c r="E215" s="38" t="s">
        <v>11</v>
      </c>
      <c r="F215" s="3" t="s">
        <v>9</v>
      </c>
      <c r="G215" s="5"/>
      <c r="H215" s="5"/>
      <c r="I215" s="5"/>
      <c r="J215" s="5"/>
      <c r="K215" s="5"/>
      <c r="L215" s="5"/>
      <c r="M215" s="5"/>
      <c r="N215" s="5"/>
      <c r="O215" s="5"/>
      <c r="P215" s="5"/>
      <c r="Q215" s="5"/>
      <c r="R215" s="5"/>
      <c r="S215" s="5"/>
      <c r="T215" s="5"/>
      <c r="U215" s="5"/>
      <c r="V215" s="5"/>
      <c r="W215" s="5"/>
      <c r="X215" s="5"/>
      <c r="Y215" s="5"/>
      <c r="Z215" s="5"/>
      <c r="AA215" s="5"/>
      <c r="AB215" s="5"/>
      <c r="AC215" s="5"/>
      <c r="AD215" s="5">
        <v>-1</v>
      </c>
      <c r="AE215" s="5"/>
      <c r="AF215" s="5"/>
      <c r="AG215" s="5"/>
      <c r="AH215" s="5"/>
      <c r="AI215" s="5"/>
      <c r="AJ215" s="5"/>
      <c r="AK215" s="12">
        <v>105</v>
      </c>
    </row>
    <row r="216" spans="1:42" x14ac:dyDescent="0.2">
      <c r="A216" s="3" t="s">
        <v>104</v>
      </c>
      <c r="B216" s="3" t="s">
        <v>52</v>
      </c>
      <c r="C216" s="3" t="s">
        <v>7</v>
      </c>
      <c r="D216" s="3" t="s">
        <v>143</v>
      </c>
      <c r="E216" s="38" t="s">
        <v>25</v>
      </c>
      <c r="F216" s="3" t="s">
        <v>8</v>
      </c>
      <c r="G216" s="5"/>
      <c r="H216" s="5"/>
      <c r="I216" s="5"/>
      <c r="J216" s="5"/>
      <c r="K216" s="5"/>
      <c r="L216" s="5"/>
      <c r="M216" s="5"/>
      <c r="N216" s="5"/>
      <c r="O216" s="5"/>
      <c r="P216" s="5"/>
      <c r="Q216" s="5"/>
      <c r="R216" s="5"/>
      <c r="S216" s="5"/>
      <c r="T216" s="5"/>
      <c r="U216" s="5"/>
      <c r="V216" s="5"/>
      <c r="W216" s="5"/>
      <c r="X216" s="5"/>
      <c r="Y216" s="5"/>
      <c r="Z216" s="5"/>
      <c r="AA216" s="5">
        <v>4.8000000000000001E-2</v>
      </c>
      <c r="AB216" s="5">
        <v>0.127</v>
      </c>
      <c r="AC216" s="5"/>
      <c r="AD216" s="5"/>
      <c r="AE216" s="5"/>
      <c r="AF216" s="5"/>
      <c r="AG216" s="5"/>
      <c r="AH216" s="5"/>
      <c r="AI216" s="5"/>
      <c r="AJ216" s="5"/>
      <c r="AK216" s="12">
        <v>106</v>
      </c>
      <c r="AM216" s="9">
        <f>+AP216/$AP$3</f>
        <v>1.549020177466019E-6</v>
      </c>
      <c r="AN216" s="10">
        <f>+AN214+AM216</f>
        <v>0.99999429075420287</v>
      </c>
      <c r="AP216" s="5">
        <f>SUM(G216:AJ216)</f>
        <v>0.17499999999999999</v>
      </c>
    </row>
    <row r="217" spans="1:42" x14ac:dyDescent="0.2">
      <c r="A217" s="3" t="s">
        <v>104</v>
      </c>
      <c r="B217" s="3" t="s">
        <v>52</v>
      </c>
      <c r="C217" s="3" t="s">
        <v>7</v>
      </c>
      <c r="D217" s="3" t="s">
        <v>143</v>
      </c>
      <c r="E217" s="38" t="s">
        <v>25</v>
      </c>
      <c r="F217" s="3" t="s">
        <v>9</v>
      </c>
      <c r="G217" s="5"/>
      <c r="H217" s="5"/>
      <c r="I217" s="5"/>
      <c r="J217" s="5"/>
      <c r="K217" s="5"/>
      <c r="L217" s="5"/>
      <c r="M217" s="5"/>
      <c r="N217" s="5"/>
      <c r="O217" s="5"/>
      <c r="P217" s="5"/>
      <c r="Q217" s="5"/>
      <c r="R217" s="5"/>
      <c r="S217" s="5"/>
      <c r="T217" s="5"/>
      <c r="U217" s="5"/>
      <c r="V217" s="5"/>
      <c r="W217" s="5"/>
      <c r="X217" s="5"/>
      <c r="Y217" s="5"/>
      <c r="Z217" s="5"/>
      <c r="AA217" s="5">
        <v>-1</v>
      </c>
      <c r="AB217" s="5">
        <v>-1</v>
      </c>
      <c r="AC217" s="5"/>
      <c r="AD217" s="5"/>
      <c r="AE217" s="5"/>
      <c r="AF217" s="5"/>
      <c r="AG217" s="5"/>
      <c r="AH217" s="5"/>
      <c r="AI217" s="5"/>
      <c r="AJ217" s="5"/>
      <c r="AK217" s="12">
        <v>106</v>
      </c>
    </row>
    <row r="218" spans="1:42" x14ac:dyDescent="0.2">
      <c r="A218" s="3" t="s">
        <v>104</v>
      </c>
      <c r="B218" s="3" t="s">
        <v>52</v>
      </c>
      <c r="C218" s="3" t="s">
        <v>7</v>
      </c>
      <c r="D218" s="3" t="s">
        <v>68</v>
      </c>
      <c r="E218" s="38" t="s">
        <v>25</v>
      </c>
      <c r="F218" s="3" t="s">
        <v>8</v>
      </c>
      <c r="G218" s="5"/>
      <c r="H218" s="5"/>
      <c r="I218" s="5"/>
      <c r="J218" s="5"/>
      <c r="K218" s="5"/>
      <c r="L218" s="5"/>
      <c r="M218" s="5"/>
      <c r="N218" s="5"/>
      <c r="O218" s="5"/>
      <c r="P218" s="5"/>
      <c r="Q218" s="5"/>
      <c r="R218" s="5"/>
      <c r="S218" s="5"/>
      <c r="T218" s="5"/>
      <c r="U218" s="5"/>
      <c r="V218" s="5"/>
      <c r="W218" s="5"/>
      <c r="X218" s="5"/>
      <c r="Y218" s="5"/>
      <c r="Z218" s="5"/>
      <c r="AA218" s="5">
        <v>0.158</v>
      </c>
      <c r="AB218" s="5"/>
      <c r="AC218" s="5"/>
      <c r="AD218" s="5"/>
      <c r="AE218" s="5"/>
      <c r="AF218" s="5"/>
      <c r="AG218" s="5"/>
      <c r="AH218" s="5"/>
      <c r="AI218" s="5"/>
      <c r="AJ218" s="5"/>
      <c r="AK218" s="12">
        <v>107</v>
      </c>
      <c r="AM218" s="9">
        <f>+AP218/$AP$3</f>
        <v>1.3985439316550346E-6</v>
      </c>
      <c r="AN218" s="10">
        <f>+AN216+AM218</f>
        <v>0.99999568929813454</v>
      </c>
      <c r="AP218" s="5">
        <f>SUM(G218:AJ218)</f>
        <v>0.158</v>
      </c>
    </row>
    <row r="219" spans="1:42" x14ac:dyDescent="0.2">
      <c r="A219" s="3" t="s">
        <v>104</v>
      </c>
      <c r="B219" s="3" t="s">
        <v>52</v>
      </c>
      <c r="C219" s="3" t="s">
        <v>7</v>
      </c>
      <c r="D219" s="3" t="s">
        <v>68</v>
      </c>
      <c r="E219" s="38" t="s">
        <v>25</v>
      </c>
      <c r="F219" s="3" t="s">
        <v>9</v>
      </c>
      <c r="G219" s="5"/>
      <c r="H219" s="5"/>
      <c r="I219" s="5"/>
      <c r="J219" s="5"/>
      <c r="K219" s="5"/>
      <c r="L219" s="5"/>
      <c r="M219" s="5"/>
      <c r="N219" s="5"/>
      <c r="O219" s="5"/>
      <c r="P219" s="5"/>
      <c r="Q219" s="5"/>
      <c r="R219" s="5"/>
      <c r="S219" s="5"/>
      <c r="T219" s="5"/>
      <c r="U219" s="5"/>
      <c r="V219" s="5"/>
      <c r="W219" s="5"/>
      <c r="X219" s="5"/>
      <c r="Y219" s="5"/>
      <c r="Z219" s="5"/>
      <c r="AA219" s="5" t="s">
        <v>13</v>
      </c>
      <c r="AB219" s="5"/>
      <c r="AC219" s="5"/>
      <c r="AD219" s="5"/>
      <c r="AE219" s="5"/>
      <c r="AF219" s="5"/>
      <c r="AG219" s="5"/>
      <c r="AH219" s="5"/>
      <c r="AI219" s="5"/>
      <c r="AJ219" s="5"/>
      <c r="AK219" s="12">
        <v>107</v>
      </c>
    </row>
    <row r="220" spans="1:42" x14ac:dyDescent="0.2">
      <c r="A220" s="3" t="s">
        <v>104</v>
      </c>
      <c r="B220" s="3" t="s">
        <v>52</v>
      </c>
      <c r="C220" s="3" t="s">
        <v>7</v>
      </c>
      <c r="D220" s="3" t="s">
        <v>154</v>
      </c>
      <c r="E220" s="38" t="s">
        <v>33</v>
      </c>
      <c r="F220" s="3" t="s">
        <v>8</v>
      </c>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v>0.123</v>
      </c>
      <c r="AF220" s="5"/>
      <c r="AG220" s="5"/>
      <c r="AH220" s="5"/>
      <c r="AI220" s="5"/>
      <c r="AJ220" s="5"/>
      <c r="AK220" s="12">
        <v>108</v>
      </c>
      <c r="AM220" s="9">
        <f>+AP220/$AP$3</f>
        <v>1.0887398961618307E-6</v>
      </c>
      <c r="AN220" s="10">
        <f>+AN218+AM220</f>
        <v>0.99999677803803066</v>
      </c>
      <c r="AP220" s="5">
        <f>SUM(G220:AJ220)</f>
        <v>0.123</v>
      </c>
    </row>
    <row r="221" spans="1:42" x14ac:dyDescent="0.2">
      <c r="A221" s="3" t="s">
        <v>104</v>
      </c>
      <c r="B221" s="3" t="s">
        <v>52</v>
      </c>
      <c r="C221" s="3" t="s">
        <v>7</v>
      </c>
      <c r="D221" s="3" t="s">
        <v>154</v>
      </c>
      <c r="E221" s="38" t="s">
        <v>33</v>
      </c>
      <c r="F221" s="3" t="s">
        <v>9</v>
      </c>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t="s">
        <v>13</v>
      </c>
      <c r="AF221" s="5"/>
      <c r="AG221" s="5"/>
      <c r="AH221" s="5"/>
      <c r="AI221" s="5"/>
      <c r="AJ221" s="5"/>
      <c r="AK221" s="12">
        <v>108</v>
      </c>
    </row>
    <row r="222" spans="1:42" x14ac:dyDescent="0.2">
      <c r="A222" s="3" t="s">
        <v>104</v>
      </c>
      <c r="B222" s="3" t="s">
        <v>52</v>
      </c>
      <c r="C222" s="3" t="s">
        <v>17</v>
      </c>
      <c r="D222" s="3" t="s">
        <v>28</v>
      </c>
      <c r="E222" s="38" t="s">
        <v>27</v>
      </c>
      <c r="F222" s="3" t="s">
        <v>8</v>
      </c>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v>2.9000000000000001E-2</v>
      </c>
      <c r="AF222" s="5">
        <v>5.8000000000000003E-2</v>
      </c>
      <c r="AG222" s="5"/>
      <c r="AH222" s="5"/>
      <c r="AI222" s="5"/>
      <c r="AJ222" s="5"/>
      <c r="AK222" s="12">
        <v>109</v>
      </c>
      <c r="AM222" s="9">
        <f>+AP222/$AP$3</f>
        <v>7.7008431679739249E-7</v>
      </c>
      <c r="AN222" s="10">
        <f>+AN220+AM222</f>
        <v>0.99999754812234742</v>
      </c>
      <c r="AP222" s="5">
        <f>SUM(G222:AJ222)</f>
        <v>8.7000000000000008E-2</v>
      </c>
    </row>
    <row r="223" spans="1:42" x14ac:dyDescent="0.2">
      <c r="A223" s="3" t="s">
        <v>104</v>
      </c>
      <c r="B223" s="3" t="s">
        <v>52</v>
      </c>
      <c r="C223" s="3" t="s">
        <v>17</v>
      </c>
      <c r="D223" s="3" t="s">
        <v>28</v>
      </c>
      <c r="E223" s="38" t="s">
        <v>27</v>
      </c>
      <c r="F223" s="3" t="s">
        <v>9</v>
      </c>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v>-1</v>
      </c>
      <c r="AF223" s="5">
        <v>-1</v>
      </c>
      <c r="AG223" s="5"/>
      <c r="AH223" s="5"/>
      <c r="AI223" s="5"/>
      <c r="AJ223" s="5"/>
      <c r="AK223" s="12">
        <v>109</v>
      </c>
    </row>
    <row r="224" spans="1:42" x14ac:dyDescent="0.2">
      <c r="A224" s="3" t="s">
        <v>104</v>
      </c>
      <c r="B224" s="3" t="s">
        <v>52</v>
      </c>
      <c r="C224" s="3" t="s">
        <v>7</v>
      </c>
      <c r="D224" s="3" t="s">
        <v>143</v>
      </c>
      <c r="E224" s="38" t="s">
        <v>15</v>
      </c>
      <c r="F224" s="3" t="s">
        <v>8</v>
      </c>
      <c r="G224" s="5"/>
      <c r="H224" s="5"/>
      <c r="I224" s="5"/>
      <c r="J224" s="5"/>
      <c r="K224" s="5"/>
      <c r="L224" s="5"/>
      <c r="M224" s="5"/>
      <c r="N224" s="5"/>
      <c r="O224" s="5"/>
      <c r="P224" s="5"/>
      <c r="Q224" s="5"/>
      <c r="R224" s="5">
        <v>7.2999999999999995E-2</v>
      </c>
      <c r="S224" s="5"/>
      <c r="T224" s="5">
        <v>1.2E-2</v>
      </c>
      <c r="U224" s="5"/>
      <c r="V224" s="5"/>
      <c r="W224" s="5"/>
      <c r="X224" s="5"/>
      <c r="Y224" s="5"/>
      <c r="Z224" s="5"/>
      <c r="AA224" s="5"/>
      <c r="AB224" s="5"/>
      <c r="AC224" s="5"/>
      <c r="AD224" s="5"/>
      <c r="AE224" s="5"/>
      <c r="AF224" s="5"/>
      <c r="AG224" s="5"/>
      <c r="AH224" s="5"/>
      <c r="AI224" s="5"/>
      <c r="AJ224" s="5"/>
      <c r="AK224" s="12">
        <v>110</v>
      </c>
      <c r="AM224" s="9">
        <f>+AP224/$AP$3</f>
        <v>7.523812290549236E-7</v>
      </c>
      <c r="AN224" s="10">
        <f>+AN222+AM224</f>
        <v>0.99999830050357652</v>
      </c>
      <c r="AP224" s="5">
        <f>SUM(G224:AJ224)</f>
        <v>8.4999999999999992E-2</v>
      </c>
    </row>
    <row r="225" spans="1:42" x14ac:dyDescent="0.2">
      <c r="A225" s="3" t="s">
        <v>104</v>
      </c>
      <c r="B225" s="3" t="s">
        <v>52</v>
      </c>
      <c r="C225" s="3" t="s">
        <v>7</v>
      </c>
      <c r="D225" s="3" t="s">
        <v>143</v>
      </c>
      <c r="E225" s="38" t="s">
        <v>15</v>
      </c>
      <c r="F225" s="3" t="s">
        <v>9</v>
      </c>
      <c r="G225" s="5"/>
      <c r="H225" s="5"/>
      <c r="I225" s="5"/>
      <c r="J225" s="5"/>
      <c r="K225" s="5"/>
      <c r="L225" s="5"/>
      <c r="M225" s="5"/>
      <c r="N225" s="5"/>
      <c r="O225" s="5"/>
      <c r="P225" s="5"/>
      <c r="Q225" s="5"/>
      <c r="R225" s="5" t="s">
        <v>13</v>
      </c>
      <c r="S225" s="5"/>
      <c r="T225" s="5">
        <v>-1</v>
      </c>
      <c r="U225" s="5"/>
      <c r="V225" s="5"/>
      <c r="W225" s="5"/>
      <c r="X225" s="5"/>
      <c r="Y225" s="5"/>
      <c r="Z225" s="5"/>
      <c r="AA225" s="5"/>
      <c r="AB225" s="5"/>
      <c r="AC225" s="5"/>
      <c r="AD225" s="5"/>
      <c r="AE225" s="5"/>
      <c r="AF225" s="5"/>
      <c r="AG225" s="5"/>
      <c r="AH225" s="5"/>
      <c r="AI225" s="5"/>
      <c r="AJ225" s="5"/>
      <c r="AK225" s="12">
        <v>110</v>
      </c>
    </row>
    <row r="226" spans="1:42" x14ac:dyDescent="0.2">
      <c r="A226" s="3" t="s">
        <v>104</v>
      </c>
      <c r="B226" s="3" t="s">
        <v>52</v>
      </c>
      <c r="C226" s="3" t="s">
        <v>7</v>
      </c>
      <c r="D226" s="3" t="s">
        <v>141</v>
      </c>
      <c r="E226" s="38" t="s">
        <v>25</v>
      </c>
      <c r="F226" s="3" t="s">
        <v>8</v>
      </c>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v>2.9000000000000001E-2</v>
      </c>
      <c r="AH226" s="5">
        <v>1.2E-2</v>
      </c>
      <c r="AI226" s="5">
        <v>1.7000000000000001E-2</v>
      </c>
      <c r="AJ226" s="5"/>
      <c r="AK226" s="12">
        <v>111</v>
      </c>
      <c r="AM226" s="9">
        <f>+AP226/$AP$3</f>
        <v>5.1338954453159492E-7</v>
      </c>
      <c r="AN226" s="10">
        <f>+AN224+AM226</f>
        <v>0.99999881389312106</v>
      </c>
      <c r="AP226" s="5">
        <f>SUM(G226:AJ226)</f>
        <v>5.8000000000000003E-2</v>
      </c>
    </row>
    <row r="227" spans="1:42" x14ac:dyDescent="0.2">
      <c r="A227" s="3" t="s">
        <v>104</v>
      </c>
      <c r="B227" s="3" t="s">
        <v>52</v>
      </c>
      <c r="C227" s="3" t="s">
        <v>7</v>
      </c>
      <c r="D227" s="3" t="s">
        <v>141</v>
      </c>
      <c r="E227" s="38" t="s">
        <v>25</v>
      </c>
      <c r="F227" s="3" t="s">
        <v>9</v>
      </c>
      <c r="G227" s="5"/>
      <c r="H227" s="5"/>
      <c r="I227" s="5"/>
      <c r="J227" s="5"/>
      <c r="K227" s="5"/>
      <c r="L227" s="5"/>
      <c r="M227" s="5"/>
      <c r="N227" s="5"/>
      <c r="O227" s="5"/>
      <c r="P227" s="5"/>
      <c r="Q227" s="5"/>
      <c r="R227" s="5"/>
      <c r="S227" s="5"/>
      <c r="T227" s="5"/>
      <c r="U227" s="5"/>
      <c r="V227" s="5"/>
      <c r="W227" s="5"/>
      <c r="X227" s="5"/>
      <c r="Y227" s="5"/>
      <c r="Z227" s="5"/>
      <c r="AA227" s="5" t="s">
        <v>13</v>
      </c>
      <c r="AB227" s="5"/>
      <c r="AC227" s="5"/>
      <c r="AD227" s="5"/>
      <c r="AE227" s="5"/>
      <c r="AF227" s="5"/>
      <c r="AG227" s="5" t="s">
        <v>13</v>
      </c>
      <c r="AH227" s="5" t="s">
        <v>13</v>
      </c>
      <c r="AI227" s="5" t="s">
        <v>13</v>
      </c>
      <c r="AJ227" s="5"/>
      <c r="AK227" s="12">
        <v>111</v>
      </c>
    </row>
    <row r="228" spans="1:42" x14ac:dyDescent="0.2">
      <c r="A228" s="3" t="s">
        <v>104</v>
      </c>
      <c r="B228" s="3" t="s">
        <v>52</v>
      </c>
      <c r="C228" s="3" t="s">
        <v>7</v>
      </c>
      <c r="D228" s="3" t="s">
        <v>146</v>
      </c>
      <c r="E228" s="38" t="s">
        <v>21</v>
      </c>
      <c r="F228" s="3" t="s">
        <v>8</v>
      </c>
      <c r="G228" s="5"/>
      <c r="H228" s="5"/>
      <c r="I228" s="5"/>
      <c r="J228" s="5"/>
      <c r="K228" s="5"/>
      <c r="L228" s="5"/>
      <c r="M228" s="5"/>
      <c r="N228" s="5"/>
      <c r="O228" s="5"/>
      <c r="P228" s="5"/>
      <c r="Q228" s="5"/>
      <c r="R228" s="5"/>
      <c r="S228" s="5"/>
      <c r="T228" s="5"/>
      <c r="U228" s="5"/>
      <c r="V228" s="5"/>
      <c r="W228" s="5">
        <v>5.5E-2</v>
      </c>
      <c r="X228" s="5"/>
      <c r="Y228" s="5"/>
      <c r="Z228" s="5"/>
      <c r="AA228" s="5"/>
      <c r="AB228" s="5"/>
      <c r="AC228" s="5"/>
      <c r="AD228" s="5"/>
      <c r="AE228" s="5"/>
      <c r="AF228" s="5"/>
      <c r="AG228" s="5"/>
      <c r="AH228" s="5"/>
      <c r="AI228" s="5"/>
      <c r="AJ228" s="5"/>
      <c r="AK228" s="12">
        <v>112</v>
      </c>
      <c r="AM228" s="9">
        <f>+AP228/$AP$3</f>
        <v>4.8683491291789176E-7</v>
      </c>
      <c r="AN228" s="10">
        <f>+AN226+AM228</f>
        <v>0.999999300728034</v>
      </c>
      <c r="AP228" s="5">
        <f>SUM(G228:AJ228)</f>
        <v>5.5E-2</v>
      </c>
    </row>
    <row r="229" spans="1:42" x14ac:dyDescent="0.2">
      <c r="A229" s="3" t="s">
        <v>104</v>
      </c>
      <c r="B229" s="3" t="s">
        <v>52</v>
      </c>
      <c r="C229" s="3" t="s">
        <v>7</v>
      </c>
      <c r="D229" s="3" t="s">
        <v>146</v>
      </c>
      <c r="E229" s="38" t="s">
        <v>21</v>
      </c>
      <c r="F229" s="3" t="s">
        <v>9</v>
      </c>
      <c r="G229" s="5"/>
      <c r="H229" s="5"/>
      <c r="I229" s="5"/>
      <c r="J229" s="5"/>
      <c r="K229" s="5"/>
      <c r="L229" s="5"/>
      <c r="M229" s="5"/>
      <c r="N229" s="5"/>
      <c r="O229" s="5"/>
      <c r="P229" s="5"/>
      <c r="Q229" s="5"/>
      <c r="R229" s="5"/>
      <c r="S229" s="5" t="s">
        <v>13</v>
      </c>
      <c r="T229" s="5"/>
      <c r="U229" s="5"/>
      <c r="V229" s="5"/>
      <c r="W229" s="5" t="s">
        <v>13</v>
      </c>
      <c r="X229" s="5"/>
      <c r="Y229" s="5"/>
      <c r="Z229" s="5"/>
      <c r="AA229" s="5"/>
      <c r="AB229" s="5"/>
      <c r="AC229" s="5"/>
      <c r="AD229" s="5"/>
      <c r="AE229" s="5"/>
      <c r="AF229" s="5"/>
      <c r="AG229" s="5"/>
      <c r="AH229" s="5" t="s">
        <v>13</v>
      </c>
      <c r="AI229" s="5"/>
      <c r="AJ229" s="5"/>
      <c r="AK229" s="12">
        <v>112</v>
      </c>
    </row>
    <row r="230" spans="1:42" x14ac:dyDescent="0.2">
      <c r="A230" s="3" t="s">
        <v>104</v>
      </c>
      <c r="B230" s="3" t="s">
        <v>52</v>
      </c>
      <c r="C230" s="3" t="s">
        <v>17</v>
      </c>
      <c r="D230" s="3" t="s">
        <v>26</v>
      </c>
      <c r="E230" s="38" t="s">
        <v>31</v>
      </c>
      <c r="F230" s="3" t="s">
        <v>8</v>
      </c>
      <c r="G230" s="5"/>
      <c r="H230" s="5"/>
      <c r="I230" s="5"/>
      <c r="J230" s="5"/>
      <c r="K230" s="5"/>
      <c r="L230" s="5"/>
      <c r="M230" s="5"/>
      <c r="N230" s="5"/>
      <c r="O230" s="5"/>
      <c r="P230" s="5"/>
      <c r="Q230" s="5"/>
      <c r="R230" s="5"/>
      <c r="S230" s="5"/>
      <c r="T230" s="5">
        <v>0.02</v>
      </c>
      <c r="U230" s="5"/>
      <c r="V230" s="5"/>
      <c r="W230" s="5">
        <v>1.4999999999999999E-2</v>
      </c>
      <c r="X230" s="5"/>
      <c r="Y230" s="5"/>
      <c r="Z230" s="5"/>
      <c r="AA230" s="5"/>
      <c r="AB230" s="5"/>
      <c r="AC230" s="5"/>
      <c r="AD230" s="5"/>
      <c r="AE230" s="5"/>
      <c r="AF230" s="5"/>
      <c r="AG230" s="5"/>
      <c r="AH230" s="5"/>
      <c r="AI230" s="5"/>
      <c r="AJ230" s="5"/>
      <c r="AK230" s="12">
        <v>113</v>
      </c>
      <c r="AM230" s="9">
        <f>+AP230/$AP$3</f>
        <v>3.0980403549320389E-7</v>
      </c>
      <c r="AN230" s="10">
        <f>+AN228+AM230</f>
        <v>0.99999961053206954</v>
      </c>
      <c r="AP230" s="5">
        <f>SUM(G230:AJ230)</f>
        <v>3.5000000000000003E-2</v>
      </c>
    </row>
    <row r="231" spans="1:42" x14ac:dyDescent="0.2">
      <c r="A231" s="3" t="s">
        <v>104</v>
      </c>
      <c r="B231" s="3" t="s">
        <v>52</v>
      </c>
      <c r="C231" s="3" t="s">
        <v>17</v>
      </c>
      <c r="D231" s="3" t="s">
        <v>26</v>
      </c>
      <c r="E231" s="38" t="s">
        <v>31</v>
      </c>
      <c r="F231" s="3" t="s">
        <v>9</v>
      </c>
      <c r="G231" s="5"/>
      <c r="H231" s="5"/>
      <c r="I231" s="5"/>
      <c r="J231" s="5"/>
      <c r="K231" s="5"/>
      <c r="L231" s="5"/>
      <c r="M231" s="5"/>
      <c r="N231" s="5"/>
      <c r="O231" s="5"/>
      <c r="P231" s="5"/>
      <c r="Q231" s="5"/>
      <c r="R231" s="5"/>
      <c r="S231" s="5"/>
      <c r="T231" s="5" t="s">
        <v>13</v>
      </c>
      <c r="U231" s="5"/>
      <c r="V231" s="5"/>
      <c r="W231" s="5" t="s">
        <v>13</v>
      </c>
      <c r="X231" s="5"/>
      <c r="Y231" s="5"/>
      <c r="Z231" s="5"/>
      <c r="AA231" s="5"/>
      <c r="AB231" s="5"/>
      <c r="AC231" s="5"/>
      <c r="AD231" s="5"/>
      <c r="AE231" s="5"/>
      <c r="AF231" s="5"/>
      <c r="AG231" s="5"/>
      <c r="AH231" s="5"/>
      <c r="AI231" s="5"/>
      <c r="AJ231" s="5"/>
      <c r="AK231" s="12">
        <v>113</v>
      </c>
    </row>
    <row r="232" spans="1:42" x14ac:dyDescent="0.2">
      <c r="A232" s="3" t="s">
        <v>104</v>
      </c>
      <c r="B232" s="3" t="s">
        <v>52</v>
      </c>
      <c r="C232" s="3" t="s">
        <v>7</v>
      </c>
      <c r="D232" s="3" t="s">
        <v>133</v>
      </c>
      <c r="E232" s="38" t="s">
        <v>25</v>
      </c>
      <c r="F232" s="3" t="s">
        <v>8</v>
      </c>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v>2.3E-2</v>
      </c>
      <c r="AG232" s="5"/>
      <c r="AH232" s="5"/>
      <c r="AI232" s="5"/>
      <c r="AJ232" s="5"/>
      <c r="AK232" s="12">
        <v>114</v>
      </c>
      <c r="AM232" s="9">
        <f>+AP232/$AP$3</f>
        <v>2.0358550903839111E-7</v>
      </c>
      <c r="AN232" s="10">
        <f>+AN230+AM232</f>
        <v>0.99999981411757854</v>
      </c>
      <c r="AP232" s="5">
        <f>SUM(G232:AJ232)</f>
        <v>2.3E-2</v>
      </c>
    </row>
    <row r="233" spans="1:42" x14ac:dyDescent="0.2">
      <c r="A233" s="3" t="s">
        <v>104</v>
      </c>
      <c r="B233" s="3" t="s">
        <v>52</v>
      </c>
      <c r="C233" s="3" t="s">
        <v>7</v>
      </c>
      <c r="D233" s="3" t="s">
        <v>133</v>
      </c>
      <c r="E233" s="38" t="s">
        <v>25</v>
      </c>
      <c r="F233" s="3" t="s">
        <v>9</v>
      </c>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v>-1</v>
      </c>
      <c r="AG233" s="5"/>
      <c r="AH233" s="5"/>
      <c r="AI233" s="5"/>
      <c r="AJ233" s="5"/>
      <c r="AK233" s="12">
        <v>114</v>
      </c>
    </row>
    <row r="234" spans="1:42" x14ac:dyDescent="0.2">
      <c r="A234" s="3" t="s">
        <v>104</v>
      </c>
      <c r="B234" s="3" t="s">
        <v>52</v>
      </c>
      <c r="C234" s="3" t="s">
        <v>17</v>
      </c>
      <c r="D234" s="3" t="s">
        <v>26</v>
      </c>
      <c r="E234" s="38" t="s">
        <v>34</v>
      </c>
      <c r="F234" s="3" t="s">
        <v>8</v>
      </c>
      <c r="G234" s="5"/>
      <c r="H234" s="5"/>
      <c r="I234" s="5"/>
      <c r="J234" s="5"/>
      <c r="K234" s="5"/>
      <c r="L234" s="5"/>
      <c r="M234" s="5"/>
      <c r="N234" s="5"/>
      <c r="O234" s="5"/>
      <c r="P234" s="5"/>
      <c r="Q234" s="5"/>
      <c r="R234" s="5"/>
      <c r="S234" s="5"/>
      <c r="T234" s="5">
        <v>2.1000000000000001E-2</v>
      </c>
      <c r="U234" s="5"/>
      <c r="V234" s="5"/>
      <c r="W234" s="5"/>
      <c r="X234" s="5"/>
      <c r="Y234" s="5"/>
      <c r="Z234" s="5"/>
      <c r="AA234" s="5"/>
      <c r="AB234" s="5"/>
      <c r="AC234" s="5"/>
      <c r="AD234" s="5"/>
      <c r="AE234" s="5"/>
      <c r="AF234" s="5"/>
      <c r="AG234" s="5"/>
      <c r="AH234" s="5"/>
      <c r="AI234" s="5"/>
      <c r="AJ234" s="5"/>
      <c r="AK234" s="12">
        <v>115</v>
      </c>
      <c r="AM234" s="9">
        <f>+AP234/$AP$3</f>
        <v>1.8588242129592233E-7</v>
      </c>
      <c r="AN234" s="10">
        <f>+AN232+AM234</f>
        <v>0.99999999999999989</v>
      </c>
      <c r="AP234" s="5">
        <f>SUM(G234:AJ234)</f>
        <v>2.1000000000000001E-2</v>
      </c>
    </row>
    <row r="235" spans="1:42" x14ac:dyDescent="0.2">
      <c r="A235" s="3" t="s">
        <v>104</v>
      </c>
      <c r="B235" s="3" t="s">
        <v>52</v>
      </c>
      <c r="C235" s="3" t="s">
        <v>17</v>
      </c>
      <c r="D235" s="3" t="s">
        <v>26</v>
      </c>
      <c r="E235" s="38" t="s">
        <v>34</v>
      </c>
      <c r="F235" s="3" t="s">
        <v>9</v>
      </c>
      <c r="G235" s="5"/>
      <c r="H235" s="5"/>
      <c r="I235" s="5"/>
      <c r="J235" s="5"/>
      <c r="K235" s="5"/>
      <c r="L235" s="5"/>
      <c r="M235" s="5"/>
      <c r="N235" s="5"/>
      <c r="O235" s="5"/>
      <c r="P235" s="5"/>
      <c r="Q235" s="5"/>
      <c r="R235" s="5"/>
      <c r="S235" s="5"/>
      <c r="T235" s="5" t="s">
        <v>13</v>
      </c>
      <c r="U235" s="5"/>
      <c r="V235" s="5"/>
      <c r="W235" s="5"/>
      <c r="X235" s="5"/>
      <c r="Y235" s="5"/>
      <c r="Z235" s="5"/>
      <c r="AA235" s="5"/>
      <c r="AB235" s="5"/>
      <c r="AC235" s="5"/>
      <c r="AD235" s="5"/>
      <c r="AE235" s="5"/>
      <c r="AF235" s="5"/>
      <c r="AG235" s="5"/>
      <c r="AH235" s="5"/>
      <c r="AI235" s="5"/>
      <c r="AJ235" s="5"/>
      <c r="AK235" s="12">
        <v>115</v>
      </c>
    </row>
  </sheetData>
  <mergeCells count="2">
    <mergeCell ref="E3:F3"/>
    <mergeCell ref="A1:L1"/>
  </mergeCells>
  <conditionalFormatting sqref="E6:E998">
    <cfRule type="cellIs" dxfId="25" priority="49" operator="equal">
      <formula>"UN"</formula>
    </cfRule>
  </conditionalFormatting>
  <conditionalFormatting sqref="G6:AH63 AK6:AK71">
    <cfRule type="cellIs" dxfId="24" priority="128" operator="equal">
      <formula>-1</formula>
    </cfRule>
    <cfRule type="cellIs" dxfId="23" priority="129" operator="equal">
      <formula>"a"</formula>
    </cfRule>
    <cfRule type="cellIs" dxfId="22" priority="130" operator="equal">
      <formula>"b"</formula>
    </cfRule>
    <cfRule type="cellIs" dxfId="21" priority="131" operator="equal">
      <formula>"c"</formula>
    </cfRule>
    <cfRule type="cellIs" dxfId="20" priority="132" operator="equal">
      <formula>"bc"</formula>
    </cfRule>
    <cfRule type="cellIs" dxfId="19" priority="133" operator="equal">
      <formula>"ab"</formula>
    </cfRule>
    <cfRule type="cellIs" dxfId="18" priority="134" operator="equal">
      <formula>"ac"</formula>
    </cfRule>
    <cfRule type="cellIs" dxfId="17" priority="135" operator="equal">
      <formula>"abc"</formula>
    </cfRule>
  </conditionalFormatting>
  <conditionalFormatting sqref="G7:AJ235">
    <cfRule type="cellIs" dxfId="16" priority="1" operator="equal">
      <formula>-1</formula>
    </cfRule>
    <cfRule type="cellIs" dxfId="15" priority="2" operator="equal">
      <formula>"a"</formula>
    </cfRule>
    <cfRule type="cellIs" dxfId="14" priority="3" operator="equal">
      <formula>"b"</formula>
    </cfRule>
    <cfRule type="cellIs" dxfId="13" priority="4" operator="equal">
      <formula>"c"</formula>
    </cfRule>
    <cfRule type="cellIs" dxfId="12" priority="5" operator="equal">
      <formula>"bc"</formula>
    </cfRule>
    <cfRule type="cellIs" dxfId="11" priority="6" operator="equal">
      <formula>"ab"</formula>
    </cfRule>
    <cfRule type="cellIs" dxfId="10" priority="7" operator="equal">
      <formula>"ac"</formula>
    </cfRule>
    <cfRule type="cellIs" dxfId="9" priority="8" operator="equal">
      <formula>"abc"</formula>
    </cfRule>
  </conditionalFormatting>
  <conditionalFormatting sqref="AM9">
    <cfRule type="colorScale" priority="126">
      <colorScale>
        <cfvo type="min"/>
        <cfvo type="percentile" val="50"/>
        <cfvo type="max"/>
        <color rgb="FFF8696B"/>
        <color rgb="FFFFEB84"/>
        <color rgb="FF63BE7B"/>
      </colorScale>
    </cfRule>
  </conditionalFormatting>
  <conditionalFormatting sqref="AM11 AM13">
    <cfRule type="colorScale" priority="124">
      <colorScale>
        <cfvo type="min"/>
        <cfvo type="percentile" val="50"/>
        <cfvo type="max"/>
        <color rgb="FFF8696B"/>
        <color rgb="FFFFEB84"/>
        <color rgb="FF63BE7B"/>
      </colorScale>
    </cfRule>
  </conditionalFormatting>
  <conditionalFormatting sqref="AN6">
    <cfRule type="colorScale" priority="136">
      <colorScale>
        <cfvo type="min"/>
        <cfvo type="percentile" val="50"/>
        <cfvo type="num" val="0.97499999999999998"/>
        <color rgb="FF63BE7B"/>
        <color rgb="FFFCFCFF"/>
        <color rgb="FFF8696B"/>
      </colorScale>
    </cfRule>
  </conditionalFormatting>
  <conditionalFormatting sqref="AN7 AN9 AN11 AN13">
    <cfRule type="colorScale" priority="127">
      <colorScale>
        <cfvo type="min"/>
        <cfvo type="percentile" val="50"/>
        <cfvo type="num" val="0.97499999999999998"/>
        <color rgb="FF63BE7B"/>
        <color rgb="FFFCFCFF"/>
        <color rgb="FFF8696B"/>
      </colorScale>
    </cfRule>
  </conditionalFormatting>
  <conditionalFormatting sqref="AN9">
    <cfRule type="colorScale" priority="125">
      <colorScale>
        <cfvo type="min"/>
        <cfvo type="percentile" val="50"/>
        <cfvo type="num" val="0.97499999999999998"/>
        <color rgb="FF63BE7B"/>
        <color rgb="FFFCFCFF"/>
        <color rgb="FFF8696B"/>
      </colorScale>
    </cfRule>
  </conditionalFormatting>
  <conditionalFormatting sqref="AN11 AN13">
    <cfRule type="colorScale" priority="123">
      <colorScale>
        <cfvo type="min"/>
        <cfvo type="percentile" val="50"/>
        <cfvo type="num" val="0.97499999999999998"/>
        <color rgb="FF63BE7B"/>
        <color rgb="FFFCFCFF"/>
        <color rgb="FFF8696B"/>
      </colorScale>
    </cfRule>
  </conditionalFormatting>
  <conditionalFormatting sqref="AP2">
    <cfRule type="cellIs" dxfId="8" priority="114" operator="equal">
      <formula>"Check functions"</formula>
    </cfRule>
  </conditionalFormatting>
  <conditionalFormatting sqref="AM6:AM235">
    <cfRule type="colorScale" priority="1870">
      <colorScale>
        <cfvo type="min"/>
        <cfvo type="percentile" val="50"/>
        <cfvo type="max"/>
        <color rgb="FFF8696B"/>
        <color rgb="FFFFEB84"/>
        <color rgb="FF63BE7B"/>
      </colorScale>
    </cfRule>
  </conditionalFormatting>
  <conditionalFormatting sqref="AN6:AN235">
    <cfRule type="colorScale" priority="1871">
      <colorScale>
        <cfvo type="min"/>
        <cfvo type="percentile" val="50"/>
        <cfvo type="num" val="0.97499999999999998"/>
        <color rgb="FF63BE7B"/>
        <color rgb="FFFCFCFF"/>
        <color rgb="FFF8696B"/>
      </colorScale>
    </cfRule>
  </conditionalFormatting>
  <pageMargins left="0.7" right="0.7" top="0.75" bottom="0.75" header="0.3" footer="0.3"/>
  <pageSetup paperSize="9" scale="36" orientation="portrait" r:id="rId1"/>
  <colBreaks count="1" manualBreakCount="1">
    <brk id="40" max="1048575" man="1"/>
  </colBreaks>
  <ignoredErrors>
    <ignoredError sqref="AP7 AP9 AP11 AP13 AP15 AP17 AP19 AP21 AP23 AP25 AP27 AP29 AP31 AP33 AP35 AP37 AP39 AP41 AP43 AP45 AP47 AP49 AP51 AP53 AP55 AP57 AP59 AP61 AP63 AP65 AP67 AP69 AP71 AP73 AP75 AP77 AP79 AP81 AP83 AP85 AP87 AP89 AP91 AP93 AP95 AP97 AP99 AP101 AP103 AP105 AP107 AP109 AP111 AP113 AP115 AP117 AP119 AP121 AP123 AP125 AP127 AP129 AP131 AP133 AP135 AP137 AP139 AP141 AP143 AP145 AP147 AP149 AP151 AP153 AP155 AP157 AP159 AP161 AP163 AP165 AP167 AP169 AP171 AP173 AP175 AP177 AP179 AP181 AP183 AP185 AP187 AP189 AP191 AP193 AP195 AP197 AP199 AP201 AP203 AP205 AP207 AP209 AP211 AP213 AP215 AP217 AP219 AP229 AP231 AP233 AP235 AP236:AP246"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129"/>
  <sheetViews>
    <sheetView showGridLines="0" view="pageBreakPreview" zoomScaleNormal="100" zoomScaleSheetLayoutView="100" workbookViewId="0">
      <selection activeCell="AQ20" sqref="AQ20"/>
    </sheetView>
  </sheetViews>
  <sheetFormatPr defaultColWidth="9.140625" defaultRowHeight="11.25" x14ac:dyDescent="0.2"/>
  <cols>
    <col min="1" max="1" width="6.7109375" style="3" bestFit="1" customWidth="1"/>
    <col min="2" max="2" width="5.28515625" style="3" bestFit="1" customWidth="1"/>
    <col min="3" max="3" width="5.7109375" style="3" bestFit="1" customWidth="1"/>
    <col min="4" max="4" width="22.42578125" style="3" customWidth="1"/>
    <col min="5" max="5" width="7" style="38" bestFit="1" customWidth="1"/>
    <col min="6" max="6" width="4.7109375" style="3" bestFit="1" customWidth="1"/>
    <col min="7" max="36" width="5.7109375" style="5" customWidth="1"/>
    <col min="37" max="37" width="4.85546875" style="12" bestFit="1" customWidth="1"/>
    <col min="38" max="38" width="1.7109375" style="3" customWidth="1"/>
    <col min="39" max="39" width="4" style="4" bestFit="1" customWidth="1"/>
    <col min="40" max="40" width="5.28515625" style="4" bestFit="1" customWidth="1"/>
    <col min="41" max="41" width="2.42578125" style="4" customWidth="1"/>
    <col min="42" max="42" width="8.140625" style="3" bestFit="1" customWidth="1"/>
    <col min="43" max="16384" width="9.140625" style="3"/>
  </cols>
  <sheetData>
    <row r="1" spans="1:42" x14ac:dyDescent="0.2">
      <c r="A1" s="52" t="str">
        <f>+'catSMT-app'!L6</f>
        <v>Table A5-a SCRS catalogue: BLF[AT] (Thunnus atlanticus)</v>
      </c>
      <c r="B1" s="53"/>
      <c r="C1" s="53"/>
      <c r="D1" s="53"/>
      <c r="E1" s="53"/>
      <c r="F1" s="53"/>
      <c r="G1" s="53"/>
      <c r="H1" s="1"/>
      <c r="I1" s="1"/>
      <c r="J1" s="1"/>
      <c r="K1" s="1"/>
      <c r="L1" s="1"/>
      <c r="M1" s="1"/>
      <c r="N1" s="1"/>
      <c r="O1" s="2"/>
      <c r="P1" s="2"/>
      <c r="Q1" s="2"/>
      <c r="R1" s="2"/>
      <c r="S1" s="2"/>
      <c r="T1" s="2"/>
      <c r="U1" s="2"/>
      <c r="V1" s="2"/>
      <c r="W1" s="2"/>
      <c r="X1" s="2"/>
      <c r="Y1" s="2"/>
      <c r="Z1" s="2"/>
      <c r="AA1" s="2"/>
      <c r="AB1" s="2"/>
      <c r="AC1" s="2"/>
      <c r="AD1" s="2"/>
      <c r="AE1" s="2"/>
      <c r="AF1" s="2"/>
      <c r="AG1" s="2"/>
      <c r="AH1" s="2"/>
      <c r="AI1" s="2"/>
      <c r="AJ1" s="2"/>
    </row>
    <row r="2" spans="1:42" x14ac:dyDescent="0.2">
      <c r="A2" s="2"/>
      <c r="B2" s="2"/>
      <c r="C2" s="2"/>
      <c r="D2" s="2"/>
      <c r="E2" s="46"/>
      <c r="F2" s="2"/>
      <c r="G2" s="2"/>
      <c r="H2" s="2"/>
      <c r="I2" s="2"/>
      <c r="J2" s="2"/>
      <c r="K2" s="2"/>
      <c r="L2" s="2"/>
      <c r="M2" s="2"/>
      <c r="N2" s="2"/>
      <c r="O2" s="2"/>
      <c r="P2" s="2"/>
      <c r="Q2" s="2"/>
      <c r="R2" s="2"/>
      <c r="S2" s="2"/>
      <c r="T2" s="2"/>
      <c r="U2" s="2"/>
      <c r="V2" s="2"/>
      <c r="W2" s="2"/>
      <c r="X2" s="2"/>
      <c r="Y2" s="2"/>
      <c r="Z2" s="2"/>
      <c r="AA2" s="2"/>
      <c r="AB2" s="2"/>
      <c r="AC2" s="2"/>
      <c r="AD2" s="2"/>
      <c r="AP2" s="36" t="str">
        <f>IF((ROUND(SUM(G3:AJ3),5)=ROUND(AP3,5)),"Ok","Check functions")</f>
        <v>Ok</v>
      </c>
    </row>
    <row r="3" spans="1:42" x14ac:dyDescent="0.2">
      <c r="E3" s="50" t="s">
        <v>36</v>
      </c>
      <c r="F3" s="51"/>
      <c r="G3" s="6">
        <f>SUMIF(G6:G129,"&gt;0")</f>
        <v>3534.8290000000002</v>
      </c>
      <c r="H3" s="6">
        <f t="shared" ref="H3:AJ3" si="0">SUMIF(H6:H129,"&gt;0")</f>
        <v>2718.9589999999998</v>
      </c>
      <c r="I3" s="6">
        <f t="shared" si="0"/>
        <v>4050.9430000000002</v>
      </c>
      <c r="J3" s="6">
        <f t="shared" si="0"/>
        <v>4487.5199999999995</v>
      </c>
      <c r="K3" s="6">
        <f t="shared" si="0"/>
        <v>3257.625</v>
      </c>
      <c r="L3" s="6">
        <f t="shared" si="0"/>
        <v>3395.3009999999999</v>
      </c>
      <c r="M3" s="6">
        <f t="shared" si="0"/>
        <v>3202.697000000001</v>
      </c>
      <c r="N3" s="6">
        <f t="shared" si="0"/>
        <v>2483.3140000000003</v>
      </c>
      <c r="O3" s="6">
        <f t="shared" si="0"/>
        <v>4033.6680000000001</v>
      </c>
      <c r="P3" s="6">
        <f t="shared" si="0"/>
        <v>4756.3310000000001</v>
      </c>
      <c r="Q3" s="6">
        <f t="shared" si="0"/>
        <v>1303.364</v>
      </c>
      <c r="R3" s="6">
        <f t="shared" si="0"/>
        <v>1926.3750000000002</v>
      </c>
      <c r="S3" s="6">
        <f t="shared" si="0"/>
        <v>1030.9080000000004</v>
      </c>
      <c r="T3" s="6">
        <f t="shared" si="0"/>
        <v>1937.28</v>
      </c>
      <c r="U3" s="6">
        <f t="shared" si="0"/>
        <v>1927.4940000000001</v>
      </c>
      <c r="V3" s="6">
        <f t="shared" si="0"/>
        <v>1669.4690000000003</v>
      </c>
      <c r="W3" s="6">
        <f t="shared" si="0"/>
        <v>1442.1729999999998</v>
      </c>
      <c r="X3" s="6">
        <f t="shared" si="0"/>
        <v>1837.162</v>
      </c>
      <c r="Y3" s="6">
        <f t="shared" si="0"/>
        <v>2083.438000000001</v>
      </c>
      <c r="Z3" s="6">
        <f t="shared" si="0"/>
        <v>2848.9400000000005</v>
      </c>
      <c r="AA3" s="6">
        <f t="shared" si="0"/>
        <v>2133.5769999999993</v>
      </c>
      <c r="AB3" s="6">
        <f t="shared" si="0"/>
        <v>1151.6619999999998</v>
      </c>
      <c r="AC3" s="6">
        <f t="shared" si="0"/>
        <v>1306.192</v>
      </c>
      <c r="AD3" s="6">
        <f t="shared" si="0"/>
        <v>1920.1460000000002</v>
      </c>
      <c r="AE3" s="6">
        <f t="shared" si="0"/>
        <v>1367.6849999999997</v>
      </c>
      <c r="AF3" s="6">
        <f t="shared" si="0"/>
        <v>1556.6860000000006</v>
      </c>
      <c r="AG3" s="6">
        <f t="shared" si="0"/>
        <v>1472.0729999999996</v>
      </c>
      <c r="AH3" s="6">
        <f t="shared" si="0"/>
        <v>2652.9780000000005</v>
      </c>
      <c r="AI3" s="6">
        <f t="shared" si="0"/>
        <v>2859.4780000000005</v>
      </c>
      <c r="AJ3" s="44">
        <f t="shared" si="0"/>
        <v>4837.9449999999997</v>
      </c>
      <c r="AP3" s="5">
        <f>SUM(AP6:AP129)</f>
        <v>75186.211999999985</v>
      </c>
    </row>
    <row r="4" spans="1:42" x14ac:dyDescent="0.2">
      <c r="A4" s="43" t="s">
        <v>168</v>
      </c>
      <c r="B4" s="43">
        <v>3.04861</v>
      </c>
    </row>
    <row r="5" spans="1:42" ht="12" x14ac:dyDescent="0.2">
      <c r="A5" s="40" t="s">
        <v>0</v>
      </c>
      <c r="B5" s="40" t="s">
        <v>1</v>
      </c>
      <c r="C5" s="41" t="s">
        <v>2</v>
      </c>
      <c r="D5" s="41" t="s">
        <v>3</v>
      </c>
      <c r="E5" s="41" t="s">
        <v>4</v>
      </c>
      <c r="F5" s="41" t="s">
        <v>5</v>
      </c>
      <c r="G5" s="42">
        <v>1993</v>
      </c>
      <c r="H5" s="42">
        <v>1994</v>
      </c>
      <c r="I5" s="42">
        <v>1995</v>
      </c>
      <c r="J5" s="42">
        <v>1996</v>
      </c>
      <c r="K5" s="42">
        <v>1997</v>
      </c>
      <c r="L5" s="42">
        <v>1998</v>
      </c>
      <c r="M5" s="42">
        <v>1999</v>
      </c>
      <c r="N5" s="42">
        <v>2000</v>
      </c>
      <c r="O5" s="42">
        <v>2001</v>
      </c>
      <c r="P5" s="42">
        <v>2002</v>
      </c>
      <c r="Q5" s="42">
        <v>2003</v>
      </c>
      <c r="R5" s="42">
        <v>2004</v>
      </c>
      <c r="S5" s="42">
        <v>2005</v>
      </c>
      <c r="T5" s="42">
        <v>2006</v>
      </c>
      <c r="U5" s="42">
        <v>2007</v>
      </c>
      <c r="V5" s="42">
        <v>2008</v>
      </c>
      <c r="W5" s="42">
        <v>2009</v>
      </c>
      <c r="X5" s="42">
        <v>2010</v>
      </c>
      <c r="Y5" s="42">
        <v>2011</v>
      </c>
      <c r="Z5" s="42">
        <v>2012</v>
      </c>
      <c r="AA5" s="42">
        <v>2013</v>
      </c>
      <c r="AB5" s="42">
        <v>2014</v>
      </c>
      <c r="AC5" s="42">
        <v>2015</v>
      </c>
      <c r="AD5" s="42">
        <v>2016</v>
      </c>
      <c r="AE5" s="42">
        <v>2017</v>
      </c>
      <c r="AF5" s="42">
        <v>2018</v>
      </c>
      <c r="AG5" s="42">
        <v>2019</v>
      </c>
      <c r="AH5" s="42">
        <v>2020</v>
      </c>
      <c r="AI5" s="42">
        <v>2021</v>
      </c>
      <c r="AJ5" s="42">
        <v>2022</v>
      </c>
      <c r="AK5" s="13" t="s">
        <v>6</v>
      </c>
      <c r="AM5" s="7" t="s">
        <v>39</v>
      </c>
      <c r="AN5" s="7" t="s">
        <v>40</v>
      </c>
      <c r="AP5" s="3" t="str">
        <f>_xlfn.CONCAT("Σ(", G5, "-", RIGHT(AJ5,2), ")")</f>
        <v>Σ(1993-22)</v>
      </c>
    </row>
    <row r="6" spans="1:42" x14ac:dyDescent="0.2">
      <c r="A6" s="3" t="s">
        <v>81</v>
      </c>
      <c r="B6" s="3" t="s">
        <v>52</v>
      </c>
      <c r="C6" s="3" t="s">
        <v>7</v>
      </c>
      <c r="D6" s="3" t="s">
        <v>136</v>
      </c>
      <c r="E6" s="38" t="s">
        <v>15</v>
      </c>
      <c r="F6" s="3" t="s">
        <v>8</v>
      </c>
      <c r="G6" s="5">
        <v>389</v>
      </c>
      <c r="H6" s="5">
        <v>482</v>
      </c>
      <c r="I6" s="5">
        <v>518</v>
      </c>
      <c r="J6" s="5">
        <v>388</v>
      </c>
      <c r="K6" s="5">
        <v>469</v>
      </c>
      <c r="L6" s="5">
        <v>647</v>
      </c>
      <c r="M6" s="5">
        <v>568</v>
      </c>
      <c r="N6" s="5">
        <v>288.48</v>
      </c>
      <c r="O6" s="5">
        <v>419.6</v>
      </c>
      <c r="P6" s="5">
        <v>287</v>
      </c>
      <c r="Q6" s="5">
        <v>365.44</v>
      </c>
      <c r="R6" s="5">
        <v>637.76</v>
      </c>
      <c r="S6" s="5">
        <v>191.13</v>
      </c>
      <c r="T6" s="5">
        <v>806.31299999999999</v>
      </c>
      <c r="U6" s="5">
        <v>402.04300000000001</v>
      </c>
      <c r="V6" s="5">
        <v>631.19600000000003</v>
      </c>
      <c r="W6" s="5">
        <v>594.09799999999996</v>
      </c>
      <c r="X6" s="5">
        <v>887.774</v>
      </c>
      <c r="Y6" s="5">
        <v>946.05899999999997</v>
      </c>
      <c r="Z6" s="5">
        <v>1893.4739999999999</v>
      </c>
      <c r="AA6" s="5">
        <v>1300.69</v>
      </c>
      <c r="AB6" s="5">
        <v>551.31399999999996</v>
      </c>
      <c r="AC6" s="5">
        <v>725.05799999999999</v>
      </c>
      <c r="AD6" s="5">
        <v>1223.739</v>
      </c>
      <c r="AE6" s="5">
        <v>903.51900000000001</v>
      </c>
      <c r="AF6" s="5">
        <v>1025.3979999999999</v>
      </c>
      <c r="AG6" s="5">
        <v>701.13199999999995</v>
      </c>
      <c r="AH6" s="5">
        <v>1587.973</v>
      </c>
      <c r="AI6" s="5">
        <v>1002.239</v>
      </c>
      <c r="AJ6" s="5">
        <v>2338.0050000000001</v>
      </c>
      <c r="AK6" s="12">
        <v>1</v>
      </c>
      <c r="AM6" s="9">
        <f>+AP6/$AP$3</f>
        <v>0.30817397743086206</v>
      </c>
      <c r="AN6" s="10">
        <f>+AM6</f>
        <v>0.30817397743086206</v>
      </c>
      <c r="AO6" s="10"/>
      <c r="AP6" s="5">
        <f>SUM(G6:AJ6)</f>
        <v>23170.434000000005</v>
      </c>
    </row>
    <row r="7" spans="1:42" x14ac:dyDescent="0.2">
      <c r="A7" s="3" t="s">
        <v>81</v>
      </c>
      <c r="B7" s="3" t="s">
        <v>52</v>
      </c>
      <c r="C7" s="3" t="s">
        <v>7</v>
      </c>
      <c r="D7" s="3" t="s">
        <v>136</v>
      </c>
      <c r="E7" s="38" t="s">
        <v>15</v>
      </c>
      <c r="F7" s="3" t="s">
        <v>9</v>
      </c>
      <c r="G7" s="8" t="s">
        <v>12</v>
      </c>
      <c r="H7" s="8" t="s">
        <v>12</v>
      </c>
      <c r="I7" s="8" t="s">
        <v>12</v>
      </c>
      <c r="J7" s="8" t="s">
        <v>12</v>
      </c>
      <c r="K7" s="8" t="s">
        <v>12</v>
      </c>
      <c r="L7" s="8" t="s">
        <v>12</v>
      </c>
      <c r="M7" s="8" t="s">
        <v>12</v>
      </c>
      <c r="N7" s="8" t="s">
        <v>12</v>
      </c>
      <c r="O7" s="8" t="s">
        <v>12</v>
      </c>
      <c r="P7" s="8" t="s">
        <v>12</v>
      </c>
      <c r="Q7" s="8" t="s">
        <v>12</v>
      </c>
      <c r="R7" s="8" t="s">
        <v>12</v>
      </c>
      <c r="S7" s="8" t="s">
        <v>12</v>
      </c>
      <c r="T7" s="8" t="s">
        <v>12</v>
      </c>
      <c r="U7" s="8" t="s">
        <v>12</v>
      </c>
      <c r="V7" s="8" t="s">
        <v>12</v>
      </c>
      <c r="W7" s="8" t="s">
        <v>12</v>
      </c>
      <c r="X7" s="8" t="s">
        <v>12</v>
      </c>
      <c r="Y7" s="8" t="s">
        <v>12</v>
      </c>
      <c r="Z7" s="8" t="s">
        <v>12</v>
      </c>
      <c r="AA7" s="8" t="s">
        <v>12</v>
      </c>
      <c r="AB7" s="8" t="s">
        <v>12</v>
      </c>
      <c r="AC7" s="8" t="s">
        <v>12</v>
      </c>
      <c r="AD7" s="8" t="s">
        <v>12</v>
      </c>
      <c r="AE7" s="8" t="s">
        <v>12</v>
      </c>
      <c r="AF7" s="8" t="s">
        <v>12</v>
      </c>
      <c r="AG7" s="8" t="s">
        <v>12</v>
      </c>
      <c r="AH7" s="8" t="s">
        <v>14</v>
      </c>
      <c r="AI7" s="8" t="s">
        <v>12</v>
      </c>
      <c r="AJ7" s="8" t="s">
        <v>14</v>
      </c>
      <c r="AK7" s="12">
        <v>1</v>
      </c>
    </row>
    <row r="8" spans="1:42" x14ac:dyDescent="0.2">
      <c r="A8" s="3" t="s">
        <v>81</v>
      </c>
      <c r="B8" s="3" t="s">
        <v>52</v>
      </c>
      <c r="C8" s="3" t="s">
        <v>7</v>
      </c>
      <c r="D8" s="3" t="s">
        <v>137</v>
      </c>
      <c r="E8" s="38" t="s">
        <v>21</v>
      </c>
      <c r="F8" s="3" t="s">
        <v>8</v>
      </c>
      <c r="G8" s="5">
        <v>1140</v>
      </c>
      <c r="H8" s="5">
        <v>1330</v>
      </c>
      <c r="I8" s="5">
        <v>1370</v>
      </c>
      <c r="J8" s="5">
        <v>1040</v>
      </c>
      <c r="K8" s="5">
        <v>1040</v>
      </c>
      <c r="L8" s="5">
        <v>1040</v>
      </c>
      <c r="M8" s="5">
        <v>1040</v>
      </c>
      <c r="N8" s="5">
        <v>1040</v>
      </c>
      <c r="O8" s="5">
        <v>1040</v>
      </c>
      <c r="P8" s="5">
        <v>1040</v>
      </c>
      <c r="AD8" s="5">
        <v>14.045</v>
      </c>
      <c r="AE8" s="5">
        <v>1E-3</v>
      </c>
      <c r="AF8" s="5">
        <v>2E-3</v>
      </c>
      <c r="AG8" s="5">
        <v>0.54100000000000004</v>
      </c>
      <c r="AJ8" s="5">
        <v>0.11600000000000001</v>
      </c>
      <c r="AK8" s="12">
        <v>2</v>
      </c>
      <c r="AM8" s="9">
        <f>+AP8/$AP$3</f>
        <v>0.14809503902125037</v>
      </c>
      <c r="AN8" s="10">
        <f>+AN6+AM8</f>
        <v>0.45626901645211243</v>
      </c>
      <c r="AO8" s="10"/>
      <c r="AP8" s="5">
        <f>SUM(G8:AJ8)</f>
        <v>11134.705</v>
      </c>
    </row>
    <row r="9" spans="1:42" x14ac:dyDescent="0.2">
      <c r="A9" s="3" t="s">
        <v>81</v>
      </c>
      <c r="B9" s="3" t="s">
        <v>52</v>
      </c>
      <c r="C9" s="3" t="s">
        <v>7</v>
      </c>
      <c r="D9" s="3" t="s">
        <v>137</v>
      </c>
      <c r="E9" s="38" t="s">
        <v>21</v>
      </c>
      <c r="F9" s="3" t="s">
        <v>9</v>
      </c>
      <c r="G9" s="8">
        <v>-1</v>
      </c>
      <c r="H9" s="8">
        <v>-1</v>
      </c>
      <c r="I9" s="8">
        <v>-1</v>
      </c>
      <c r="J9" s="8">
        <v>-1</v>
      </c>
      <c r="K9" s="8">
        <v>-1</v>
      </c>
      <c r="L9" s="8">
        <v>-1</v>
      </c>
      <c r="M9" s="8">
        <v>-1</v>
      </c>
      <c r="N9" s="8">
        <v>-1</v>
      </c>
      <c r="O9" s="8">
        <v>-1</v>
      </c>
      <c r="P9" s="8">
        <v>-1</v>
      </c>
      <c r="Q9" s="8"/>
      <c r="R9" s="8"/>
      <c r="S9" s="8"/>
      <c r="T9" s="8"/>
      <c r="U9" s="8"/>
      <c r="V9" s="8"/>
      <c r="W9" s="8"/>
      <c r="X9" s="8"/>
      <c r="Y9" s="8"/>
      <c r="Z9" s="8"/>
      <c r="AA9" s="8"/>
      <c r="AB9" s="8"/>
      <c r="AC9" s="8"/>
      <c r="AD9" s="8">
        <v>-1</v>
      </c>
      <c r="AE9" s="8" t="s">
        <v>13</v>
      </c>
      <c r="AF9" s="8">
        <v>-1</v>
      </c>
      <c r="AG9" s="8" t="s">
        <v>12</v>
      </c>
      <c r="AH9" s="8"/>
      <c r="AI9" s="8"/>
      <c r="AJ9" s="8" t="s">
        <v>13</v>
      </c>
      <c r="AK9" s="12">
        <v>2</v>
      </c>
    </row>
    <row r="10" spans="1:42" x14ac:dyDescent="0.2">
      <c r="A10" s="3" t="s">
        <v>81</v>
      </c>
      <c r="B10" s="3" t="s">
        <v>52</v>
      </c>
      <c r="C10" s="3" t="s">
        <v>7</v>
      </c>
      <c r="D10" s="3" t="s">
        <v>10</v>
      </c>
      <c r="E10" s="38" t="s">
        <v>11</v>
      </c>
      <c r="F10" s="3" t="s">
        <v>8</v>
      </c>
      <c r="G10" s="5">
        <v>1007</v>
      </c>
      <c r="H10" s="5">
        <v>13</v>
      </c>
      <c r="I10" s="5">
        <v>621</v>
      </c>
      <c r="J10" s="5">
        <v>691</v>
      </c>
      <c r="K10" s="5">
        <v>415</v>
      </c>
      <c r="L10" s="5">
        <v>907</v>
      </c>
      <c r="M10" s="5">
        <v>844</v>
      </c>
      <c r="N10" s="5">
        <v>471.91399999999999</v>
      </c>
      <c r="O10" s="5">
        <v>891.2</v>
      </c>
      <c r="P10" s="5">
        <v>324.3</v>
      </c>
      <c r="Q10" s="5">
        <v>203.6</v>
      </c>
      <c r="R10" s="5">
        <v>604.54700000000003</v>
      </c>
      <c r="S10" s="5">
        <v>120.629</v>
      </c>
      <c r="T10" s="5">
        <v>164.86500000000001</v>
      </c>
      <c r="U10" s="5">
        <v>741.85299999999995</v>
      </c>
      <c r="V10" s="5">
        <v>201.761</v>
      </c>
      <c r="W10" s="5">
        <v>291.47199999999998</v>
      </c>
      <c r="X10" s="5">
        <v>237.77699999999999</v>
      </c>
      <c r="Y10" s="5">
        <v>416.14</v>
      </c>
      <c r="Z10" s="5">
        <v>194.589</v>
      </c>
      <c r="AA10" s="5">
        <v>154.83199999999999</v>
      </c>
      <c r="AB10" s="5">
        <v>68.569000000000003</v>
      </c>
      <c r="AC10" s="5">
        <v>75.631</v>
      </c>
      <c r="AD10" s="5">
        <v>160.72900000000001</v>
      </c>
      <c r="AE10" s="5">
        <v>24.97</v>
      </c>
      <c r="AF10" s="5">
        <v>33.094000000000001</v>
      </c>
      <c r="AI10" s="5">
        <v>1.645</v>
      </c>
      <c r="AJ10" s="5">
        <v>0.377</v>
      </c>
      <c r="AK10" s="12">
        <v>3</v>
      </c>
      <c r="AM10" s="9">
        <f>+AP10/$AP$3</f>
        <v>0.13144024332546503</v>
      </c>
      <c r="AN10" s="10">
        <f>+AN8+AM10</f>
        <v>0.58770925977757749</v>
      </c>
      <c r="AO10" s="10"/>
      <c r="AP10" s="5">
        <f>SUM(G10:AJ10)</f>
        <v>9882.493999999997</v>
      </c>
    </row>
    <row r="11" spans="1:42" x14ac:dyDescent="0.2">
      <c r="A11" s="3" t="s">
        <v>81</v>
      </c>
      <c r="B11" s="3" t="s">
        <v>52</v>
      </c>
      <c r="C11" s="3" t="s">
        <v>7</v>
      </c>
      <c r="D11" s="3" t="s">
        <v>10</v>
      </c>
      <c r="E11" s="38" t="s">
        <v>11</v>
      </c>
      <c r="F11" s="3" t="s">
        <v>9</v>
      </c>
      <c r="G11" s="8" t="s">
        <v>12</v>
      </c>
      <c r="H11" s="8" t="s">
        <v>14</v>
      </c>
      <c r="I11" s="8" t="s">
        <v>14</v>
      </c>
      <c r="J11" s="8" t="s">
        <v>14</v>
      </c>
      <c r="K11" s="8" t="s">
        <v>14</v>
      </c>
      <c r="L11" s="8" t="s">
        <v>14</v>
      </c>
      <c r="M11" s="8" t="s">
        <v>14</v>
      </c>
      <c r="N11" s="8" t="s">
        <v>14</v>
      </c>
      <c r="O11" s="8" t="s">
        <v>14</v>
      </c>
      <c r="P11" s="8" t="s">
        <v>14</v>
      </c>
      <c r="Q11" s="8" t="s">
        <v>14</v>
      </c>
      <c r="R11" s="8" t="s">
        <v>14</v>
      </c>
      <c r="S11" s="8" t="s">
        <v>14</v>
      </c>
      <c r="T11" s="8" t="s">
        <v>14</v>
      </c>
      <c r="U11" s="8" t="s">
        <v>14</v>
      </c>
      <c r="V11" s="8" t="s">
        <v>14</v>
      </c>
      <c r="W11" s="8" t="s">
        <v>14</v>
      </c>
      <c r="X11" s="8" t="s">
        <v>14</v>
      </c>
      <c r="Y11" s="8" t="s">
        <v>14</v>
      </c>
      <c r="Z11" s="8" t="s">
        <v>14</v>
      </c>
      <c r="AA11" s="8" t="s">
        <v>14</v>
      </c>
      <c r="AB11" s="8" t="s">
        <v>14</v>
      </c>
      <c r="AC11" s="8" t="s">
        <v>14</v>
      </c>
      <c r="AD11" s="8" t="s">
        <v>14</v>
      </c>
      <c r="AE11" s="8" t="s">
        <v>14</v>
      </c>
      <c r="AF11" s="8" t="s">
        <v>14</v>
      </c>
      <c r="AG11" s="8"/>
      <c r="AH11" s="8"/>
      <c r="AI11" s="8" t="s">
        <v>14</v>
      </c>
      <c r="AJ11" s="8" t="s">
        <v>14</v>
      </c>
      <c r="AK11" s="12">
        <v>3</v>
      </c>
    </row>
    <row r="12" spans="1:42" x14ac:dyDescent="0.2">
      <c r="A12" s="3" t="s">
        <v>81</v>
      </c>
      <c r="B12" s="3" t="s">
        <v>52</v>
      </c>
      <c r="C12" s="3" t="s">
        <v>7</v>
      </c>
      <c r="D12" s="3" t="s">
        <v>20</v>
      </c>
      <c r="E12" s="38" t="s">
        <v>22</v>
      </c>
      <c r="F12" s="3" t="s">
        <v>8</v>
      </c>
      <c r="G12" s="5">
        <v>253</v>
      </c>
      <c r="H12" s="5">
        <v>189</v>
      </c>
      <c r="I12" s="5">
        <v>123</v>
      </c>
      <c r="J12" s="5">
        <v>164</v>
      </c>
      <c r="K12" s="5">
        <v>126</v>
      </c>
      <c r="L12" s="5">
        <v>232.7</v>
      </c>
      <c r="M12" s="5">
        <v>94</v>
      </c>
      <c r="N12" s="5">
        <v>163.80000000000001</v>
      </c>
      <c r="O12" s="5">
        <v>222.7</v>
      </c>
      <c r="P12" s="5">
        <v>254.58099999999999</v>
      </c>
      <c r="Q12" s="5">
        <v>334.72800000000001</v>
      </c>
      <c r="R12" s="5">
        <v>267.58699999999999</v>
      </c>
      <c r="S12" s="5">
        <v>306.31700000000001</v>
      </c>
      <c r="T12" s="5">
        <v>371.29399999999998</v>
      </c>
      <c r="U12" s="5">
        <v>291.351</v>
      </c>
      <c r="V12" s="5">
        <v>290.30599999999998</v>
      </c>
      <c r="W12" s="5">
        <v>290.82900000000001</v>
      </c>
      <c r="X12" s="5">
        <v>290.56700000000001</v>
      </c>
      <c r="Y12" s="5">
        <v>290.69799999999998</v>
      </c>
      <c r="Z12" s="5">
        <v>290.63299999999998</v>
      </c>
      <c r="AA12" s="5">
        <v>290.66500000000002</v>
      </c>
      <c r="AG12" s="5">
        <v>61.771000000000001</v>
      </c>
      <c r="AH12" s="5">
        <v>42.884</v>
      </c>
      <c r="AJ12" s="5">
        <v>36.283999999999999</v>
      </c>
      <c r="AK12" s="12">
        <v>4</v>
      </c>
      <c r="AM12" s="9">
        <f>+AP12/$AP$3</f>
        <v>7.0208284997786571E-2</v>
      </c>
      <c r="AN12" s="10">
        <f>+AN10+AM12</f>
        <v>0.65791754477536402</v>
      </c>
      <c r="AO12" s="10"/>
      <c r="AP12" s="5">
        <f>SUM(G12:AJ12)</f>
        <v>5278.6949999999997</v>
      </c>
    </row>
    <row r="13" spans="1:42" x14ac:dyDescent="0.2">
      <c r="A13" s="3" t="s">
        <v>81</v>
      </c>
      <c r="B13" s="3" t="s">
        <v>52</v>
      </c>
      <c r="C13" s="3" t="s">
        <v>7</v>
      </c>
      <c r="D13" s="3" t="s">
        <v>20</v>
      </c>
      <c r="E13" s="38" t="s">
        <v>22</v>
      </c>
      <c r="F13" s="3" t="s">
        <v>9</v>
      </c>
      <c r="G13" s="8">
        <v>-1</v>
      </c>
      <c r="H13" s="8">
        <v>-1</v>
      </c>
      <c r="I13" s="8">
        <v>-1</v>
      </c>
      <c r="J13" s="8">
        <v>-1</v>
      </c>
      <c r="K13" s="8">
        <v>-1</v>
      </c>
      <c r="L13" s="8">
        <v>-1</v>
      </c>
      <c r="M13" s="8">
        <v>-1</v>
      </c>
      <c r="N13" s="8">
        <v>-1</v>
      </c>
      <c r="O13" s="8">
        <v>-1</v>
      </c>
      <c r="P13" s="8">
        <v>-1</v>
      </c>
      <c r="Q13" s="8">
        <v>-1</v>
      </c>
      <c r="R13" s="8">
        <v>-1</v>
      </c>
      <c r="S13" s="8">
        <v>-1</v>
      </c>
      <c r="T13" s="8">
        <v>-1</v>
      </c>
      <c r="U13" s="8">
        <v>-1</v>
      </c>
      <c r="V13" s="8">
        <v>-1</v>
      </c>
      <c r="W13" s="8">
        <v>-1</v>
      </c>
      <c r="X13" s="8">
        <v>-1</v>
      </c>
      <c r="Y13" s="8">
        <v>-1</v>
      </c>
      <c r="Z13" s="8">
        <v>-1</v>
      </c>
      <c r="AA13" s="8">
        <v>-1</v>
      </c>
      <c r="AB13" s="8"/>
      <c r="AC13" s="8"/>
      <c r="AD13" s="8"/>
      <c r="AE13" s="8"/>
      <c r="AF13" s="8"/>
      <c r="AG13" s="8">
        <v>-1</v>
      </c>
      <c r="AH13" s="8">
        <v>-1</v>
      </c>
      <c r="AI13" s="8"/>
      <c r="AJ13" s="8">
        <v>-1</v>
      </c>
      <c r="AK13" s="12">
        <v>4</v>
      </c>
    </row>
    <row r="14" spans="1:42" x14ac:dyDescent="0.2">
      <c r="A14" s="3" t="s">
        <v>81</v>
      </c>
      <c r="B14" s="3" t="s">
        <v>52</v>
      </c>
      <c r="C14" s="3" t="s">
        <v>7</v>
      </c>
      <c r="D14" s="3" t="s">
        <v>10</v>
      </c>
      <c r="E14" s="38" t="s">
        <v>16</v>
      </c>
      <c r="F14" s="3" t="s">
        <v>8</v>
      </c>
      <c r="G14" s="5">
        <v>214</v>
      </c>
      <c r="J14" s="5">
        <v>64</v>
      </c>
      <c r="K14" s="5">
        <v>60</v>
      </c>
      <c r="L14" s="5">
        <v>108</v>
      </c>
      <c r="N14" s="5">
        <v>223.6</v>
      </c>
      <c r="O14" s="5">
        <v>972.7</v>
      </c>
      <c r="P14" s="5">
        <v>821</v>
      </c>
      <c r="Q14" s="5">
        <v>106.7</v>
      </c>
      <c r="R14" s="5">
        <v>127.36199999999999</v>
      </c>
      <c r="S14" s="5">
        <v>104.152</v>
      </c>
      <c r="T14" s="5">
        <v>71.337000000000003</v>
      </c>
      <c r="U14" s="5">
        <v>34.350999999999999</v>
      </c>
      <c r="V14" s="5">
        <v>28.757999999999999</v>
      </c>
      <c r="W14" s="5">
        <v>1.4</v>
      </c>
      <c r="X14" s="5">
        <v>92.355999999999995</v>
      </c>
      <c r="Y14" s="5">
        <v>13.321</v>
      </c>
      <c r="Z14" s="5">
        <v>24.587</v>
      </c>
      <c r="AA14" s="5">
        <v>24.704999999999998</v>
      </c>
      <c r="AB14" s="5">
        <v>3.73</v>
      </c>
      <c r="AC14" s="5">
        <v>3.49</v>
      </c>
      <c r="AD14" s="5">
        <v>35.417999999999999</v>
      </c>
      <c r="AE14" s="5">
        <v>3.899</v>
      </c>
      <c r="AG14" s="5">
        <v>0.22800000000000001</v>
      </c>
      <c r="AH14" s="5">
        <v>2.4E-2</v>
      </c>
      <c r="AK14" s="12">
        <v>5</v>
      </c>
      <c r="AM14" s="9">
        <f>+AP14/$AP$3</f>
        <v>4.1751245560821715E-2</v>
      </c>
      <c r="AN14" s="10">
        <f>+AN12+AM14</f>
        <v>0.69966879033618579</v>
      </c>
      <c r="AO14" s="10"/>
      <c r="AP14" s="5">
        <f>SUM(G14:AJ14)</f>
        <v>3139.1179999999999</v>
      </c>
    </row>
    <row r="15" spans="1:42" x14ac:dyDescent="0.2">
      <c r="A15" s="3" t="s">
        <v>81</v>
      </c>
      <c r="B15" s="3" t="s">
        <v>52</v>
      </c>
      <c r="C15" s="3" t="s">
        <v>7</v>
      </c>
      <c r="D15" s="3" t="s">
        <v>10</v>
      </c>
      <c r="E15" s="38" t="s">
        <v>16</v>
      </c>
      <c r="F15" s="3" t="s">
        <v>9</v>
      </c>
      <c r="G15" s="8" t="s">
        <v>14</v>
      </c>
      <c r="H15" s="8" t="s">
        <v>14</v>
      </c>
      <c r="I15" s="8" t="s">
        <v>14</v>
      </c>
      <c r="J15" s="8" t="s">
        <v>14</v>
      </c>
      <c r="K15" s="8" t="s">
        <v>12</v>
      </c>
      <c r="L15" s="8" t="s">
        <v>14</v>
      </c>
      <c r="M15" s="8" t="s">
        <v>14</v>
      </c>
      <c r="N15" s="8" t="s">
        <v>14</v>
      </c>
      <c r="O15" s="8" t="s">
        <v>14</v>
      </c>
      <c r="P15" s="8" t="s">
        <v>14</v>
      </c>
      <c r="Q15" s="8" t="s">
        <v>14</v>
      </c>
      <c r="R15" s="8" t="s">
        <v>14</v>
      </c>
      <c r="S15" s="8" t="s">
        <v>14</v>
      </c>
      <c r="T15" s="8" t="s">
        <v>14</v>
      </c>
      <c r="U15" s="8" t="s">
        <v>14</v>
      </c>
      <c r="V15" s="8" t="s">
        <v>14</v>
      </c>
      <c r="W15" s="8" t="s">
        <v>14</v>
      </c>
      <c r="X15" s="8" t="s">
        <v>14</v>
      </c>
      <c r="Y15" s="8" t="s">
        <v>14</v>
      </c>
      <c r="Z15" s="8" t="s">
        <v>14</v>
      </c>
      <c r="AA15" s="8" t="s">
        <v>14</v>
      </c>
      <c r="AB15" s="8" t="s">
        <v>14</v>
      </c>
      <c r="AC15" s="8" t="s">
        <v>13</v>
      </c>
      <c r="AD15" s="8" t="s">
        <v>14</v>
      </c>
      <c r="AE15" s="8" t="s">
        <v>14</v>
      </c>
      <c r="AF15" s="8"/>
      <c r="AG15" s="8" t="s">
        <v>14</v>
      </c>
      <c r="AH15" s="8" t="s">
        <v>14</v>
      </c>
      <c r="AI15" s="8"/>
      <c r="AJ15" s="8"/>
      <c r="AK15" s="12">
        <v>5</v>
      </c>
    </row>
    <row r="16" spans="1:42" x14ac:dyDescent="0.2">
      <c r="A16" s="3" t="s">
        <v>81</v>
      </c>
      <c r="B16" s="3" t="s">
        <v>52</v>
      </c>
      <c r="C16" s="3" t="s">
        <v>7</v>
      </c>
      <c r="D16" s="3" t="s">
        <v>23</v>
      </c>
      <c r="E16" s="38" t="s">
        <v>21</v>
      </c>
      <c r="F16" s="3" t="s">
        <v>8</v>
      </c>
      <c r="H16" s="5">
        <v>6</v>
      </c>
      <c r="J16" s="5">
        <v>382</v>
      </c>
      <c r="K16" s="5">
        <v>297</v>
      </c>
      <c r="L16" s="5">
        <v>55</v>
      </c>
      <c r="M16" s="5">
        <v>55</v>
      </c>
      <c r="N16" s="5">
        <v>38</v>
      </c>
      <c r="O16" s="5">
        <v>148.5</v>
      </c>
      <c r="P16" s="5">
        <v>1518.2</v>
      </c>
      <c r="T16" s="5">
        <v>240.065</v>
      </c>
      <c r="V16" s="5">
        <v>248.346</v>
      </c>
      <c r="W16" s="5">
        <v>0.02</v>
      </c>
      <c r="AD16" s="5">
        <v>31.29</v>
      </c>
      <c r="AE16" s="5">
        <v>32.854999999999997</v>
      </c>
      <c r="AK16" s="12">
        <v>6</v>
      </c>
      <c r="AM16" s="9">
        <f>+AP16/$AP$3</f>
        <v>4.059621995586106E-2</v>
      </c>
      <c r="AN16" s="10">
        <f>+AN14+AM16</f>
        <v>0.74026501029204683</v>
      </c>
      <c r="AO16" s="10"/>
      <c r="AP16" s="5">
        <f>SUM(G16:AJ16)</f>
        <v>3052.2759999999998</v>
      </c>
    </row>
    <row r="17" spans="1:42" x14ac:dyDescent="0.2">
      <c r="A17" s="3" t="s">
        <v>81</v>
      </c>
      <c r="B17" s="3" t="s">
        <v>52</v>
      </c>
      <c r="C17" s="3" t="s">
        <v>7</v>
      </c>
      <c r="D17" s="3" t="s">
        <v>23</v>
      </c>
      <c r="E17" s="38" t="s">
        <v>21</v>
      </c>
      <c r="F17" s="3" t="s">
        <v>9</v>
      </c>
      <c r="G17" s="8"/>
      <c r="H17" s="8">
        <v>-1</v>
      </c>
      <c r="I17" s="8"/>
      <c r="J17" s="8">
        <v>-1</v>
      </c>
      <c r="K17" s="8">
        <v>-1</v>
      </c>
      <c r="L17" s="8">
        <v>-1</v>
      </c>
      <c r="M17" s="8">
        <v>-1</v>
      </c>
      <c r="N17" s="8">
        <v>-1</v>
      </c>
      <c r="O17" s="8">
        <v>-1</v>
      </c>
      <c r="P17" s="8">
        <v>-1</v>
      </c>
      <c r="Q17" s="8"/>
      <c r="R17" s="8"/>
      <c r="S17" s="8"/>
      <c r="T17" s="8">
        <v>-1</v>
      </c>
      <c r="U17" s="8"/>
      <c r="V17" s="8">
        <v>-1</v>
      </c>
      <c r="W17" s="8">
        <v>-1</v>
      </c>
      <c r="X17" s="8"/>
      <c r="Y17" s="8"/>
      <c r="Z17" s="8"/>
      <c r="AA17" s="8"/>
      <c r="AB17" s="8"/>
      <c r="AC17" s="8"/>
      <c r="AD17" s="8">
        <v>-1</v>
      </c>
      <c r="AE17" s="8">
        <v>-1</v>
      </c>
      <c r="AF17" s="8"/>
      <c r="AG17" s="8"/>
      <c r="AH17" s="8"/>
      <c r="AI17" s="8"/>
      <c r="AJ17" s="8"/>
      <c r="AK17" s="12">
        <v>6</v>
      </c>
    </row>
    <row r="18" spans="1:42" x14ac:dyDescent="0.2">
      <c r="A18" s="3" t="s">
        <v>81</v>
      </c>
      <c r="B18" s="3" t="s">
        <v>52</v>
      </c>
      <c r="C18" s="3" t="s">
        <v>17</v>
      </c>
      <c r="D18" s="3" t="s">
        <v>138</v>
      </c>
      <c r="E18" s="38" t="s">
        <v>22</v>
      </c>
      <c r="F18" s="3" t="s">
        <v>8</v>
      </c>
      <c r="P18" s="5">
        <v>96.1</v>
      </c>
      <c r="Q18" s="5">
        <v>168.56399999999999</v>
      </c>
      <c r="R18" s="5">
        <v>95.94</v>
      </c>
      <c r="S18" s="5">
        <v>125.96599999999999</v>
      </c>
      <c r="T18" s="5">
        <v>182.142</v>
      </c>
      <c r="U18" s="5">
        <v>150.59700000000001</v>
      </c>
      <c r="V18" s="5">
        <v>179.053</v>
      </c>
      <c r="W18" s="5">
        <v>164.82499999999999</v>
      </c>
      <c r="X18" s="5">
        <v>203.37799999999999</v>
      </c>
      <c r="Y18" s="5">
        <v>229.04300000000001</v>
      </c>
      <c r="Z18" s="5">
        <v>191.625</v>
      </c>
      <c r="AA18" s="5">
        <v>147.37700000000001</v>
      </c>
      <c r="AB18" s="5">
        <v>104.166</v>
      </c>
      <c r="AC18" s="5">
        <v>79.947000000000003</v>
      </c>
      <c r="AD18" s="5">
        <v>155.80799999999999</v>
      </c>
      <c r="AE18" s="5">
        <v>119.352</v>
      </c>
      <c r="AG18" s="5">
        <v>127.48099999999999</v>
      </c>
      <c r="AH18" s="5">
        <v>84.369</v>
      </c>
      <c r="AI18" s="5">
        <v>73.572999999999993</v>
      </c>
      <c r="AJ18" s="5">
        <v>75.293999999999997</v>
      </c>
      <c r="AK18" s="12">
        <v>7</v>
      </c>
      <c r="AM18" s="9">
        <f>+AP18/$AP$3</f>
        <v>3.6637036588570253E-2</v>
      </c>
      <c r="AN18" s="10">
        <f>+AN16+AM18</f>
        <v>0.77690204688061704</v>
      </c>
      <c r="AO18" s="10"/>
      <c r="AP18" s="5">
        <f>SUM(G18:AJ18)</f>
        <v>2754.5999999999995</v>
      </c>
    </row>
    <row r="19" spans="1:42" x14ac:dyDescent="0.2">
      <c r="A19" s="3" t="s">
        <v>81</v>
      </c>
      <c r="B19" s="3" t="s">
        <v>52</v>
      </c>
      <c r="C19" s="3" t="s">
        <v>17</v>
      </c>
      <c r="D19" s="3" t="s">
        <v>138</v>
      </c>
      <c r="E19" s="38" t="s">
        <v>22</v>
      </c>
      <c r="F19" s="3" t="s">
        <v>9</v>
      </c>
      <c r="G19" s="8"/>
      <c r="H19" s="8"/>
      <c r="I19" s="8"/>
      <c r="J19" s="8"/>
      <c r="K19" s="8"/>
      <c r="L19" s="8"/>
      <c r="M19" s="8"/>
      <c r="N19" s="8"/>
      <c r="O19" s="8"/>
      <c r="P19" s="8">
        <v>-1</v>
      </c>
      <c r="Q19" s="8">
        <v>-1</v>
      </c>
      <c r="R19" s="8">
        <v>-1</v>
      </c>
      <c r="S19" s="8">
        <v>-1</v>
      </c>
      <c r="T19" s="8">
        <v>-1</v>
      </c>
      <c r="U19" s="8">
        <v>-1</v>
      </c>
      <c r="V19" s="8">
        <v>-1</v>
      </c>
      <c r="W19" s="8">
        <v>-1</v>
      </c>
      <c r="X19" s="8">
        <v>-1</v>
      </c>
      <c r="Y19" s="8">
        <v>-1</v>
      </c>
      <c r="Z19" s="8">
        <v>-1</v>
      </c>
      <c r="AA19" s="8">
        <v>-1</v>
      </c>
      <c r="AB19" s="8">
        <v>-1</v>
      </c>
      <c r="AC19" s="8">
        <v>-1</v>
      </c>
      <c r="AD19" s="8">
        <v>-1</v>
      </c>
      <c r="AE19" s="8">
        <v>-1</v>
      </c>
      <c r="AF19" s="8"/>
      <c r="AG19" s="8">
        <v>-1</v>
      </c>
      <c r="AH19" s="8">
        <v>-1</v>
      </c>
      <c r="AI19" s="8">
        <v>-1</v>
      </c>
      <c r="AJ19" s="8">
        <v>-1</v>
      </c>
      <c r="AK19" s="12">
        <v>7</v>
      </c>
    </row>
    <row r="20" spans="1:42" x14ac:dyDescent="0.2">
      <c r="A20" s="3" t="s">
        <v>81</v>
      </c>
      <c r="B20" s="3" t="s">
        <v>52</v>
      </c>
      <c r="C20" s="3" t="s">
        <v>7</v>
      </c>
      <c r="D20" s="3" t="s">
        <v>23</v>
      </c>
      <c r="E20" s="38" t="s">
        <v>16</v>
      </c>
      <c r="F20" s="3" t="s">
        <v>8</v>
      </c>
      <c r="G20" s="5">
        <v>20</v>
      </c>
      <c r="H20" s="5">
        <v>31</v>
      </c>
      <c r="I20" s="5">
        <v>153</v>
      </c>
      <c r="J20" s="5">
        <v>265</v>
      </c>
      <c r="K20" s="5">
        <v>93</v>
      </c>
      <c r="P20" s="5">
        <v>151</v>
      </c>
      <c r="Q20" s="5">
        <v>1.2</v>
      </c>
      <c r="R20" s="5">
        <v>118</v>
      </c>
      <c r="S20" s="5">
        <v>90</v>
      </c>
      <c r="U20" s="5">
        <v>232.72300000000001</v>
      </c>
      <c r="V20" s="5">
        <v>17.899999999999999</v>
      </c>
      <c r="W20" s="5">
        <v>9.5449999999999999</v>
      </c>
      <c r="X20" s="5">
        <v>8</v>
      </c>
      <c r="Y20" s="5">
        <v>40.4</v>
      </c>
      <c r="Z20" s="5">
        <v>55.93</v>
      </c>
      <c r="AA20" s="5">
        <v>17.829000000000001</v>
      </c>
      <c r="AB20" s="5">
        <v>129.86000000000001</v>
      </c>
      <c r="AC20" s="5">
        <v>7.3999999999999996E-2</v>
      </c>
      <c r="AF20" s="5">
        <v>100.276</v>
      </c>
      <c r="AG20" s="5">
        <v>49.81</v>
      </c>
      <c r="AH20" s="5">
        <v>244.23400000000001</v>
      </c>
      <c r="AI20" s="5">
        <v>531.55200000000002</v>
      </c>
      <c r="AJ20" s="5">
        <v>351</v>
      </c>
      <c r="AK20" s="12">
        <v>8</v>
      </c>
      <c r="AM20" s="9">
        <f>+AP20/$AP$3</f>
        <v>3.6061572033978792E-2</v>
      </c>
      <c r="AN20" s="10">
        <f>+AN18+AM20</f>
        <v>0.81296361891459579</v>
      </c>
      <c r="AO20" s="10"/>
      <c r="AP20" s="5">
        <f>SUM(G20:AJ20)</f>
        <v>2711.3330000000001</v>
      </c>
    </row>
    <row r="21" spans="1:42" x14ac:dyDescent="0.2">
      <c r="A21" s="3" t="s">
        <v>81</v>
      </c>
      <c r="B21" s="3" t="s">
        <v>52</v>
      </c>
      <c r="C21" s="3" t="s">
        <v>7</v>
      </c>
      <c r="D21" s="3" t="s">
        <v>23</v>
      </c>
      <c r="E21" s="38" t="s">
        <v>16</v>
      </c>
      <c r="F21" s="3" t="s">
        <v>9</v>
      </c>
      <c r="G21" s="8">
        <v>-1</v>
      </c>
      <c r="H21" s="8">
        <v>-1</v>
      </c>
      <c r="I21" s="8">
        <v>-1</v>
      </c>
      <c r="J21" s="8">
        <v>-1</v>
      </c>
      <c r="K21" s="8">
        <v>-1</v>
      </c>
      <c r="L21" s="8"/>
      <c r="M21" s="8"/>
      <c r="N21" s="8"/>
      <c r="O21" s="8"/>
      <c r="P21" s="8">
        <v>-1</v>
      </c>
      <c r="Q21" s="8" t="s">
        <v>13</v>
      </c>
      <c r="R21" s="8">
        <v>-1</v>
      </c>
      <c r="S21" s="8">
        <v>-1</v>
      </c>
      <c r="T21" s="8"/>
      <c r="U21" s="8" t="s">
        <v>14</v>
      </c>
      <c r="V21" s="8">
        <v>-1</v>
      </c>
      <c r="W21" s="8">
        <v>-1</v>
      </c>
      <c r="X21" s="8" t="s">
        <v>13</v>
      </c>
      <c r="Y21" s="8">
        <v>-1</v>
      </c>
      <c r="Z21" s="8" t="s">
        <v>13</v>
      </c>
      <c r="AA21" s="8" t="s">
        <v>13</v>
      </c>
      <c r="AB21" s="8" t="s">
        <v>13</v>
      </c>
      <c r="AC21" s="8">
        <v>-1</v>
      </c>
      <c r="AD21" s="8" t="s">
        <v>13</v>
      </c>
      <c r="AE21" s="8" t="s">
        <v>13</v>
      </c>
      <c r="AF21" s="8" t="s">
        <v>13</v>
      </c>
      <c r="AG21" s="8" t="s">
        <v>13</v>
      </c>
      <c r="AH21" s="8" t="s">
        <v>13</v>
      </c>
      <c r="AI21" s="8" t="s">
        <v>13</v>
      </c>
      <c r="AJ21" s="8" t="s">
        <v>13</v>
      </c>
      <c r="AK21" s="12">
        <v>8</v>
      </c>
    </row>
    <row r="22" spans="1:42" x14ac:dyDescent="0.2">
      <c r="A22" s="3" t="s">
        <v>81</v>
      </c>
      <c r="B22" s="3" t="s">
        <v>52</v>
      </c>
      <c r="C22" s="3" t="s">
        <v>17</v>
      </c>
      <c r="D22" s="3" t="s">
        <v>85</v>
      </c>
      <c r="E22" s="38" t="s">
        <v>21</v>
      </c>
      <c r="F22" s="3" t="s">
        <v>8</v>
      </c>
      <c r="G22" s="5">
        <v>133</v>
      </c>
      <c r="H22" s="5">
        <v>239</v>
      </c>
      <c r="I22" s="5">
        <v>892</v>
      </c>
      <c r="J22" s="5">
        <v>892</v>
      </c>
      <c r="K22" s="5">
        <v>230.6</v>
      </c>
      <c r="L22" s="5">
        <v>157.5</v>
      </c>
      <c r="M22" s="5">
        <v>17.899999999999999</v>
      </c>
      <c r="N22" s="5">
        <v>18.8</v>
      </c>
      <c r="AK22" s="12">
        <v>9</v>
      </c>
      <c r="AM22" s="9">
        <f>+AP22/$AP$3</f>
        <v>3.4325442542576828E-2</v>
      </c>
      <c r="AN22" s="10">
        <f>+AN20+AM22</f>
        <v>0.84728906145717264</v>
      </c>
      <c r="AO22" s="10"/>
      <c r="AP22" s="5">
        <f>SUM(G22:AJ22)</f>
        <v>2580.8000000000002</v>
      </c>
    </row>
    <row r="23" spans="1:42" x14ac:dyDescent="0.2">
      <c r="A23" s="3" t="s">
        <v>81</v>
      </c>
      <c r="B23" s="3" t="s">
        <v>52</v>
      </c>
      <c r="C23" s="3" t="s">
        <v>17</v>
      </c>
      <c r="D23" s="3" t="s">
        <v>85</v>
      </c>
      <c r="E23" s="38" t="s">
        <v>21</v>
      </c>
      <c r="F23" s="3" t="s">
        <v>9</v>
      </c>
      <c r="G23" s="8">
        <v>-1</v>
      </c>
      <c r="H23" s="8">
        <v>-1</v>
      </c>
      <c r="I23" s="8">
        <v>-1</v>
      </c>
      <c r="J23" s="8">
        <v>-1</v>
      </c>
      <c r="K23" s="8">
        <v>-1</v>
      </c>
      <c r="L23" s="8">
        <v>-1</v>
      </c>
      <c r="M23" s="8">
        <v>-1</v>
      </c>
      <c r="N23" s="8">
        <v>-1</v>
      </c>
      <c r="O23" s="8"/>
      <c r="P23" s="8"/>
      <c r="Q23" s="8"/>
      <c r="R23" s="8"/>
      <c r="S23" s="8"/>
      <c r="T23" s="8"/>
      <c r="U23" s="8"/>
      <c r="V23" s="8"/>
      <c r="W23" s="8"/>
      <c r="X23" s="8"/>
      <c r="Y23" s="8"/>
      <c r="Z23" s="8"/>
      <c r="AA23" s="8"/>
      <c r="AB23" s="8"/>
      <c r="AC23" s="8"/>
      <c r="AD23" s="8"/>
      <c r="AE23" s="8"/>
      <c r="AF23" s="8"/>
      <c r="AG23" s="8"/>
      <c r="AH23" s="8"/>
      <c r="AI23" s="8"/>
      <c r="AJ23" s="8"/>
      <c r="AK23" s="12">
        <v>9</v>
      </c>
    </row>
    <row r="24" spans="1:42" x14ac:dyDescent="0.2">
      <c r="A24" s="3" t="s">
        <v>81</v>
      </c>
      <c r="B24" s="3" t="s">
        <v>52</v>
      </c>
      <c r="C24" s="3" t="s">
        <v>7</v>
      </c>
      <c r="D24" s="3" t="s">
        <v>23</v>
      </c>
      <c r="E24" s="38" t="s">
        <v>27</v>
      </c>
      <c r="F24" s="3" t="s">
        <v>8</v>
      </c>
      <c r="Y24" s="5">
        <v>4.7</v>
      </c>
      <c r="AB24" s="5">
        <v>57.878999999999998</v>
      </c>
      <c r="AC24" s="5">
        <v>62.509</v>
      </c>
      <c r="AD24" s="5">
        <v>38.197000000000003</v>
      </c>
      <c r="AE24" s="5">
        <v>40.106999999999999</v>
      </c>
      <c r="AF24" s="5">
        <v>133.101</v>
      </c>
      <c r="AG24" s="5">
        <v>239.32</v>
      </c>
      <c r="AH24" s="5">
        <v>314.71300000000002</v>
      </c>
      <c r="AI24" s="5">
        <v>224.625</v>
      </c>
      <c r="AJ24" s="5">
        <v>1230</v>
      </c>
      <c r="AK24" s="12">
        <v>10</v>
      </c>
      <c r="AM24" s="9">
        <f>+AP24/$AP$3</f>
        <v>3.1191237563610738E-2</v>
      </c>
      <c r="AN24" s="10">
        <f>+AN22+AM24</f>
        <v>0.8784802990207834</v>
      </c>
      <c r="AO24" s="10"/>
      <c r="AP24" s="5">
        <f>SUM(G24:AJ24)</f>
        <v>2345.1509999999998</v>
      </c>
    </row>
    <row r="25" spans="1:42" x14ac:dyDescent="0.2">
      <c r="A25" s="3" t="s">
        <v>81</v>
      </c>
      <c r="B25" s="3" t="s">
        <v>52</v>
      </c>
      <c r="C25" s="3" t="s">
        <v>7</v>
      </c>
      <c r="D25" s="3" t="s">
        <v>23</v>
      </c>
      <c r="E25" s="38" t="s">
        <v>27</v>
      </c>
      <c r="F25" s="3" t="s">
        <v>9</v>
      </c>
      <c r="G25" s="8"/>
      <c r="H25" s="8"/>
      <c r="I25" s="8"/>
      <c r="J25" s="8"/>
      <c r="K25" s="8"/>
      <c r="L25" s="8"/>
      <c r="M25" s="8"/>
      <c r="N25" s="8"/>
      <c r="O25" s="8"/>
      <c r="P25" s="8"/>
      <c r="Q25" s="8"/>
      <c r="R25" s="8"/>
      <c r="S25" s="8"/>
      <c r="T25" s="8"/>
      <c r="U25" s="8"/>
      <c r="V25" s="8"/>
      <c r="W25" s="8"/>
      <c r="X25" s="8" t="s">
        <v>13</v>
      </c>
      <c r="Y25" s="8">
        <v>-1</v>
      </c>
      <c r="Z25" s="8"/>
      <c r="AA25" s="8"/>
      <c r="AB25" s="8" t="s">
        <v>13</v>
      </c>
      <c r="AC25" s="8">
        <v>-1</v>
      </c>
      <c r="AD25" s="8">
        <v>-1</v>
      </c>
      <c r="AE25" s="8" t="s">
        <v>13</v>
      </c>
      <c r="AF25" s="8" t="s">
        <v>13</v>
      </c>
      <c r="AG25" s="8" t="s">
        <v>13</v>
      </c>
      <c r="AH25" s="8" t="s">
        <v>13</v>
      </c>
      <c r="AI25" s="8" t="s">
        <v>13</v>
      </c>
      <c r="AJ25" s="8" t="s">
        <v>13</v>
      </c>
      <c r="AK25" s="12">
        <v>10</v>
      </c>
    </row>
    <row r="26" spans="1:42" x14ac:dyDescent="0.2">
      <c r="A26" s="3" t="s">
        <v>81</v>
      </c>
      <c r="B26" s="3" t="s">
        <v>52</v>
      </c>
      <c r="C26" s="3" t="s">
        <v>7</v>
      </c>
      <c r="D26" s="3" t="s">
        <v>23</v>
      </c>
      <c r="E26" s="38" t="s">
        <v>25</v>
      </c>
      <c r="F26" s="3" t="s">
        <v>8</v>
      </c>
      <c r="G26" s="5">
        <v>2</v>
      </c>
      <c r="H26" s="5">
        <v>0.6</v>
      </c>
      <c r="J26" s="5">
        <v>2</v>
      </c>
      <c r="K26" s="5">
        <v>28</v>
      </c>
      <c r="S26" s="5">
        <v>0.55600000000000005</v>
      </c>
      <c r="T26" s="5">
        <v>1.9810000000000001</v>
      </c>
      <c r="U26" s="5">
        <v>0.33600000000000002</v>
      </c>
      <c r="V26" s="5">
        <v>5.8999999999999997E-2</v>
      </c>
      <c r="X26" s="5">
        <v>0.56200000000000006</v>
      </c>
      <c r="Y26" s="5">
        <v>0.56100000000000005</v>
      </c>
      <c r="Z26" s="5">
        <v>67.759</v>
      </c>
      <c r="AA26" s="5">
        <v>91.994</v>
      </c>
      <c r="AB26" s="5">
        <v>110.80500000000001</v>
      </c>
      <c r="AC26" s="5">
        <v>262.29899999999998</v>
      </c>
      <c r="AD26" s="5">
        <v>158.12899999999999</v>
      </c>
      <c r="AE26" s="5">
        <v>119.008</v>
      </c>
      <c r="AF26" s="5">
        <v>158.55500000000001</v>
      </c>
      <c r="AG26" s="5">
        <v>121.36</v>
      </c>
      <c r="AH26" s="5">
        <v>260.57600000000002</v>
      </c>
      <c r="AI26" s="5">
        <v>529.755</v>
      </c>
      <c r="AJ26" s="5">
        <v>219</v>
      </c>
      <c r="AK26" s="12">
        <v>11</v>
      </c>
      <c r="AM26" s="9">
        <f>+AP26/$AP$3</f>
        <v>2.840806769198587E-2</v>
      </c>
      <c r="AN26" s="10">
        <f>+AN24+AM26</f>
        <v>0.90688836671276929</v>
      </c>
      <c r="AO26" s="10"/>
      <c r="AP26" s="5">
        <f>SUM(G26:AJ26)</f>
        <v>2135.895</v>
      </c>
    </row>
    <row r="27" spans="1:42" x14ac:dyDescent="0.2">
      <c r="A27" s="3" t="s">
        <v>81</v>
      </c>
      <c r="B27" s="3" t="s">
        <v>52</v>
      </c>
      <c r="C27" s="3" t="s">
        <v>7</v>
      </c>
      <c r="D27" s="3" t="s">
        <v>23</v>
      </c>
      <c r="E27" s="38" t="s">
        <v>25</v>
      </c>
      <c r="F27" s="3" t="s">
        <v>9</v>
      </c>
      <c r="G27" s="8">
        <v>-1</v>
      </c>
      <c r="H27" s="8">
        <v>-1</v>
      </c>
      <c r="I27" s="8"/>
      <c r="J27" s="8">
        <v>-1</v>
      </c>
      <c r="K27" s="8">
        <v>-1</v>
      </c>
      <c r="L27" s="8"/>
      <c r="M27" s="8"/>
      <c r="N27" s="8"/>
      <c r="O27" s="8"/>
      <c r="P27" s="8"/>
      <c r="Q27" s="8" t="s">
        <v>13</v>
      </c>
      <c r="R27" s="8" t="s">
        <v>13</v>
      </c>
      <c r="S27" s="8" t="s">
        <v>13</v>
      </c>
      <c r="T27" s="8" t="s">
        <v>13</v>
      </c>
      <c r="U27" s="8" t="s">
        <v>13</v>
      </c>
      <c r="V27" s="8" t="s">
        <v>13</v>
      </c>
      <c r="W27" s="8" t="s">
        <v>13</v>
      </c>
      <c r="X27" s="8" t="s">
        <v>14</v>
      </c>
      <c r="Y27" s="8">
        <v>-1</v>
      </c>
      <c r="Z27" s="8" t="s">
        <v>13</v>
      </c>
      <c r="AA27" s="8" t="s">
        <v>13</v>
      </c>
      <c r="AB27" s="8" t="s">
        <v>13</v>
      </c>
      <c r="AC27" s="8" t="s">
        <v>13</v>
      </c>
      <c r="AD27" s="8" t="s">
        <v>13</v>
      </c>
      <c r="AE27" s="8" t="s">
        <v>13</v>
      </c>
      <c r="AF27" s="8" t="s">
        <v>13</v>
      </c>
      <c r="AG27" s="8" t="s">
        <v>13</v>
      </c>
      <c r="AH27" s="8" t="s">
        <v>13</v>
      </c>
      <c r="AI27" s="8" t="s">
        <v>13</v>
      </c>
      <c r="AJ27" s="8" t="s">
        <v>13</v>
      </c>
      <c r="AK27" s="12">
        <v>11</v>
      </c>
    </row>
    <row r="28" spans="1:42" x14ac:dyDescent="0.2">
      <c r="A28" s="3" t="s">
        <v>81</v>
      </c>
      <c r="B28" s="3" t="s">
        <v>52</v>
      </c>
      <c r="C28" s="3" t="s">
        <v>17</v>
      </c>
      <c r="D28" s="3" t="s">
        <v>18</v>
      </c>
      <c r="E28" s="38" t="s">
        <v>16</v>
      </c>
      <c r="F28" s="3" t="s">
        <v>8</v>
      </c>
      <c r="G28" s="5">
        <v>54</v>
      </c>
      <c r="H28" s="5">
        <v>223</v>
      </c>
      <c r="I28" s="5">
        <v>156</v>
      </c>
      <c r="J28" s="5">
        <v>287</v>
      </c>
      <c r="K28" s="5">
        <v>287</v>
      </c>
      <c r="AK28" s="12">
        <v>12</v>
      </c>
      <c r="AM28" s="9">
        <f>+AP28/$AP$3</f>
        <v>1.339341314335666E-2</v>
      </c>
      <c r="AN28" s="10">
        <f>+AN26+AM28</f>
        <v>0.92028177985612591</v>
      </c>
      <c r="AO28" s="10"/>
      <c r="AP28" s="5">
        <f>SUM(G28:AJ28)</f>
        <v>1007</v>
      </c>
    </row>
    <row r="29" spans="1:42" x14ac:dyDescent="0.2">
      <c r="A29" s="3" t="s">
        <v>81</v>
      </c>
      <c r="B29" s="3" t="s">
        <v>52</v>
      </c>
      <c r="C29" s="3" t="s">
        <v>17</v>
      </c>
      <c r="D29" s="3" t="s">
        <v>18</v>
      </c>
      <c r="E29" s="38" t="s">
        <v>16</v>
      </c>
      <c r="F29" s="3" t="s">
        <v>9</v>
      </c>
      <c r="G29" s="8">
        <v>-1</v>
      </c>
      <c r="H29" s="8">
        <v>-1</v>
      </c>
      <c r="I29" s="8">
        <v>-1</v>
      </c>
      <c r="J29" s="8">
        <v>-1</v>
      </c>
      <c r="K29" s="8">
        <v>-1</v>
      </c>
      <c r="L29" s="8"/>
      <c r="M29" s="8"/>
      <c r="N29" s="8"/>
      <c r="O29" s="8"/>
      <c r="P29" s="8" t="s">
        <v>12</v>
      </c>
      <c r="Q29" s="8"/>
      <c r="R29" s="8"/>
      <c r="S29" s="8"/>
      <c r="T29" s="8"/>
      <c r="U29" s="8"/>
      <c r="V29" s="8"/>
      <c r="W29" s="8"/>
      <c r="X29" s="8"/>
      <c r="Y29" s="8"/>
      <c r="Z29" s="8"/>
      <c r="AA29" s="8"/>
      <c r="AB29" s="8"/>
      <c r="AC29" s="8"/>
      <c r="AD29" s="8"/>
      <c r="AE29" s="8"/>
      <c r="AF29" s="8"/>
      <c r="AG29" s="8"/>
      <c r="AH29" s="8"/>
      <c r="AI29" s="8"/>
      <c r="AJ29" s="8"/>
      <c r="AK29" s="12">
        <v>12</v>
      </c>
    </row>
    <row r="30" spans="1:42" x14ac:dyDescent="0.2">
      <c r="A30" s="3" t="s">
        <v>81</v>
      </c>
      <c r="B30" s="3" t="s">
        <v>52</v>
      </c>
      <c r="C30" s="3" t="s">
        <v>7</v>
      </c>
      <c r="D30" s="3" t="s">
        <v>23</v>
      </c>
      <c r="E30" s="38" t="s">
        <v>11</v>
      </c>
      <c r="F30" s="3" t="s">
        <v>8</v>
      </c>
      <c r="AI30" s="5">
        <v>404.66</v>
      </c>
      <c r="AJ30" s="5">
        <v>473</v>
      </c>
      <c r="AK30" s="12">
        <v>13</v>
      </c>
      <c r="AM30" s="9">
        <f>+AP30/$AP$3</f>
        <v>1.1673150922937843E-2</v>
      </c>
      <c r="AN30" s="10">
        <f>+AN28+AM30</f>
        <v>0.93195493077906377</v>
      </c>
      <c r="AO30" s="10"/>
      <c r="AP30" s="5">
        <f>SUM(G30:AJ30)</f>
        <v>877.66000000000008</v>
      </c>
    </row>
    <row r="31" spans="1:42" x14ac:dyDescent="0.2">
      <c r="A31" s="3" t="s">
        <v>81</v>
      </c>
      <c r="B31" s="3" t="s">
        <v>52</v>
      </c>
      <c r="C31" s="3" t="s">
        <v>7</v>
      </c>
      <c r="D31" s="3" t="s">
        <v>23</v>
      </c>
      <c r="E31" s="38" t="s">
        <v>11</v>
      </c>
      <c r="F31" s="3" t="s">
        <v>9</v>
      </c>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v>-1</v>
      </c>
      <c r="AJ31" s="8" t="s">
        <v>13</v>
      </c>
      <c r="AK31" s="12">
        <v>13</v>
      </c>
    </row>
    <row r="32" spans="1:42" x14ac:dyDescent="0.2">
      <c r="A32" s="3" t="s">
        <v>81</v>
      </c>
      <c r="B32" s="3" t="s">
        <v>52</v>
      </c>
      <c r="C32" s="3" t="s">
        <v>7</v>
      </c>
      <c r="D32" s="3" t="s">
        <v>136</v>
      </c>
      <c r="E32" s="38" t="s">
        <v>27</v>
      </c>
      <c r="F32" s="3" t="s">
        <v>8</v>
      </c>
      <c r="G32" s="5">
        <v>29</v>
      </c>
      <c r="H32" s="5">
        <v>0.10299999999999999</v>
      </c>
      <c r="I32" s="5">
        <v>7</v>
      </c>
      <c r="J32" s="5">
        <v>9</v>
      </c>
      <c r="K32" s="5">
        <v>8</v>
      </c>
      <c r="L32" s="5">
        <v>8.02</v>
      </c>
      <c r="M32" s="5">
        <v>20</v>
      </c>
      <c r="N32" s="5">
        <v>12.1</v>
      </c>
      <c r="O32" s="5">
        <v>21.53</v>
      </c>
      <c r="P32" s="5">
        <v>23.5</v>
      </c>
      <c r="Q32" s="5">
        <v>32.21</v>
      </c>
      <c r="R32" s="5">
        <v>23.536000000000001</v>
      </c>
      <c r="S32" s="5">
        <v>19.661999999999999</v>
      </c>
      <c r="T32" s="5">
        <v>14.728999999999999</v>
      </c>
      <c r="U32" s="5">
        <v>14.577999999999999</v>
      </c>
      <c r="V32" s="5">
        <v>13.502000000000001</v>
      </c>
      <c r="W32" s="5">
        <v>14.895</v>
      </c>
      <c r="X32" s="5">
        <v>12.824999999999999</v>
      </c>
      <c r="Y32" s="5">
        <v>11.476000000000001</v>
      </c>
      <c r="Z32" s="5">
        <v>15.646000000000001</v>
      </c>
      <c r="AA32" s="5">
        <v>16.690999999999999</v>
      </c>
      <c r="AB32" s="5">
        <v>21.38</v>
      </c>
      <c r="AC32" s="5">
        <v>23.477</v>
      </c>
      <c r="AD32" s="5">
        <v>28.427</v>
      </c>
      <c r="AE32" s="5">
        <v>24.664000000000001</v>
      </c>
      <c r="AF32" s="5">
        <v>30.428000000000001</v>
      </c>
      <c r="AG32" s="5">
        <v>43.280999999999999</v>
      </c>
      <c r="AH32" s="5">
        <v>29.335000000000001</v>
      </c>
      <c r="AI32" s="5">
        <v>35.563000000000002</v>
      </c>
      <c r="AJ32" s="5">
        <v>57.128</v>
      </c>
      <c r="AK32" s="12">
        <v>14</v>
      </c>
      <c r="AM32" s="9">
        <f>+AP32/$AP$3</f>
        <v>8.2686171235757961E-3</v>
      </c>
      <c r="AN32" s="10">
        <f>+AN30+AM32</f>
        <v>0.94022354790263962</v>
      </c>
      <c r="AO32" s="10"/>
      <c r="AP32" s="5">
        <f>SUM(G32:AJ32)</f>
        <v>621.68599999999992</v>
      </c>
    </row>
    <row r="33" spans="1:42" x14ac:dyDescent="0.2">
      <c r="A33" s="3" t="s">
        <v>81</v>
      </c>
      <c r="B33" s="3" t="s">
        <v>52</v>
      </c>
      <c r="C33" s="3" t="s">
        <v>7</v>
      </c>
      <c r="D33" s="3" t="s">
        <v>136</v>
      </c>
      <c r="E33" s="38" t="s">
        <v>27</v>
      </c>
      <c r="F33" s="3" t="s">
        <v>9</v>
      </c>
      <c r="G33" s="8" t="s">
        <v>12</v>
      </c>
      <c r="H33" s="8" t="s">
        <v>12</v>
      </c>
      <c r="I33" s="8" t="s">
        <v>12</v>
      </c>
      <c r="J33" s="8" t="s">
        <v>12</v>
      </c>
      <c r="K33" s="8" t="s">
        <v>12</v>
      </c>
      <c r="L33" s="8" t="s">
        <v>12</v>
      </c>
      <c r="M33" s="8" t="s">
        <v>12</v>
      </c>
      <c r="N33" s="8" t="s">
        <v>12</v>
      </c>
      <c r="O33" s="8" t="s">
        <v>12</v>
      </c>
      <c r="P33" s="8" t="s">
        <v>12</v>
      </c>
      <c r="Q33" s="8" t="s">
        <v>12</v>
      </c>
      <c r="R33" s="8" t="s">
        <v>12</v>
      </c>
      <c r="S33" s="8" t="s">
        <v>12</v>
      </c>
      <c r="T33" s="8" t="s">
        <v>12</v>
      </c>
      <c r="U33" s="8" t="s">
        <v>12</v>
      </c>
      <c r="V33" s="8" t="s">
        <v>12</v>
      </c>
      <c r="W33" s="8" t="s">
        <v>12</v>
      </c>
      <c r="X33" s="8" t="s">
        <v>12</v>
      </c>
      <c r="Y33" s="8" t="s">
        <v>12</v>
      </c>
      <c r="Z33" s="8" t="s">
        <v>12</v>
      </c>
      <c r="AA33" s="8" t="s">
        <v>12</v>
      </c>
      <c r="AB33" s="8" t="s">
        <v>12</v>
      </c>
      <c r="AC33" s="8" t="s">
        <v>12</v>
      </c>
      <c r="AD33" s="8" t="s">
        <v>12</v>
      </c>
      <c r="AE33" s="8" t="s">
        <v>12</v>
      </c>
      <c r="AF33" s="8" t="s">
        <v>12</v>
      </c>
      <c r="AG33" s="8" t="s">
        <v>12</v>
      </c>
      <c r="AH33" s="8" t="s">
        <v>12</v>
      </c>
      <c r="AI33" s="8" t="s">
        <v>12</v>
      </c>
      <c r="AJ33" s="8" t="s">
        <v>12</v>
      </c>
      <c r="AK33" s="12">
        <v>14</v>
      </c>
    </row>
    <row r="34" spans="1:42" x14ac:dyDescent="0.2">
      <c r="A34" s="3" t="s">
        <v>81</v>
      </c>
      <c r="B34" s="3" t="s">
        <v>52</v>
      </c>
      <c r="C34" s="3" t="s">
        <v>7</v>
      </c>
      <c r="D34" s="3" t="s">
        <v>136</v>
      </c>
      <c r="E34" s="38" t="s">
        <v>25</v>
      </c>
      <c r="F34" s="3" t="s">
        <v>8</v>
      </c>
      <c r="G34" s="5">
        <v>87</v>
      </c>
      <c r="H34" s="5">
        <v>10</v>
      </c>
      <c r="I34" s="5">
        <v>55</v>
      </c>
      <c r="J34" s="5">
        <v>49.49</v>
      </c>
      <c r="K34" s="5">
        <v>62</v>
      </c>
      <c r="L34" s="5">
        <v>43.18</v>
      </c>
      <c r="M34" s="5">
        <v>27.28</v>
      </c>
      <c r="N34" s="5">
        <v>23.63</v>
      </c>
      <c r="O34" s="5">
        <v>28.27</v>
      </c>
      <c r="P34" s="5">
        <v>21.73</v>
      </c>
      <c r="Q34" s="5">
        <v>14.35</v>
      </c>
      <c r="R34" s="5">
        <v>13.162000000000001</v>
      </c>
      <c r="S34" s="5">
        <v>13.484</v>
      </c>
      <c r="T34" s="5">
        <v>9.9179999999999993</v>
      </c>
      <c r="U34" s="5">
        <v>5</v>
      </c>
      <c r="V34" s="5">
        <v>4.3339999999999996</v>
      </c>
      <c r="W34" s="5">
        <v>8.1349999999999998</v>
      </c>
      <c r="X34" s="5">
        <v>9.8919999999999995</v>
      </c>
      <c r="Y34" s="5">
        <v>8.923</v>
      </c>
      <c r="Z34" s="5">
        <v>9.6839999999999993</v>
      </c>
      <c r="AA34" s="5">
        <v>7.2779999999999996</v>
      </c>
      <c r="AB34" s="5">
        <v>11.087</v>
      </c>
      <c r="AC34" s="5">
        <v>10.763</v>
      </c>
      <c r="AD34" s="5">
        <v>8.2590000000000003</v>
      </c>
      <c r="AE34" s="5">
        <v>14.897</v>
      </c>
      <c r="AF34" s="5">
        <v>15.972</v>
      </c>
      <c r="AG34" s="5">
        <v>11.395</v>
      </c>
      <c r="AH34" s="5">
        <v>9.48</v>
      </c>
      <c r="AI34" s="5">
        <v>15.199</v>
      </c>
      <c r="AJ34" s="5">
        <v>7.0030000000000001</v>
      </c>
      <c r="AK34" s="12">
        <v>15</v>
      </c>
      <c r="AM34" s="9">
        <f>+AP34/$AP$3</f>
        <v>8.1902649916716155E-3</v>
      </c>
      <c r="AN34" s="10">
        <f>+AN32+AM34</f>
        <v>0.94841381289431126</v>
      </c>
      <c r="AO34" s="10"/>
      <c r="AP34" s="5">
        <f>SUM(G34:AJ34)</f>
        <v>615.79500000000019</v>
      </c>
    </row>
    <row r="35" spans="1:42" ht="12" thickBot="1" x14ac:dyDescent="0.25">
      <c r="A35" s="3" t="s">
        <v>81</v>
      </c>
      <c r="B35" s="3" t="s">
        <v>52</v>
      </c>
      <c r="C35" s="3" t="s">
        <v>7</v>
      </c>
      <c r="D35" s="3" t="s">
        <v>136</v>
      </c>
      <c r="E35" s="38" t="s">
        <v>25</v>
      </c>
      <c r="F35" s="3" t="s">
        <v>9</v>
      </c>
      <c r="G35" s="8" t="s">
        <v>14</v>
      </c>
      <c r="H35" s="8" t="s">
        <v>14</v>
      </c>
      <c r="I35" s="8" t="s">
        <v>14</v>
      </c>
      <c r="J35" s="8" t="s">
        <v>14</v>
      </c>
      <c r="K35" s="8" t="s">
        <v>14</v>
      </c>
      <c r="L35" s="8" t="s">
        <v>14</v>
      </c>
      <c r="M35" s="8" t="s">
        <v>14</v>
      </c>
      <c r="N35" s="8" t="s">
        <v>14</v>
      </c>
      <c r="O35" s="8" t="s">
        <v>14</v>
      </c>
      <c r="P35" s="8" t="s">
        <v>14</v>
      </c>
      <c r="Q35" s="8" t="s">
        <v>14</v>
      </c>
      <c r="R35" s="8" t="s">
        <v>14</v>
      </c>
      <c r="S35" s="8" t="s">
        <v>14</v>
      </c>
      <c r="T35" s="8" t="s">
        <v>14</v>
      </c>
      <c r="U35" s="8" t="s">
        <v>14</v>
      </c>
      <c r="V35" s="8" t="s">
        <v>14</v>
      </c>
      <c r="W35" s="8" t="s">
        <v>14</v>
      </c>
      <c r="X35" s="8" t="s">
        <v>12</v>
      </c>
      <c r="Y35" s="8" t="s">
        <v>14</v>
      </c>
      <c r="Z35" s="8" t="s">
        <v>14</v>
      </c>
      <c r="AA35" s="8" t="s">
        <v>14</v>
      </c>
      <c r="AB35" s="8" t="s">
        <v>14</v>
      </c>
      <c r="AC35" s="8" t="s">
        <v>14</v>
      </c>
      <c r="AD35" s="8" t="s">
        <v>14</v>
      </c>
      <c r="AE35" s="8" t="s">
        <v>14</v>
      </c>
      <c r="AF35" s="8" t="s">
        <v>14</v>
      </c>
      <c r="AG35" s="8" t="s">
        <v>14</v>
      </c>
      <c r="AH35" s="8" t="s">
        <v>14</v>
      </c>
      <c r="AI35" s="8" t="s">
        <v>14</v>
      </c>
      <c r="AJ35" s="8" t="s">
        <v>14</v>
      </c>
      <c r="AK35" s="32">
        <v>15</v>
      </c>
    </row>
    <row r="36" spans="1:42" x14ac:dyDescent="0.2">
      <c r="A36" s="3" t="s">
        <v>81</v>
      </c>
      <c r="B36" s="3" t="s">
        <v>52</v>
      </c>
      <c r="C36" s="3" t="s">
        <v>7</v>
      </c>
      <c r="D36" s="3" t="s">
        <v>10</v>
      </c>
      <c r="E36" s="38" t="s">
        <v>25</v>
      </c>
      <c r="F36" s="3" t="s">
        <v>8</v>
      </c>
      <c r="G36" s="5">
        <v>3.16</v>
      </c>
      <c r="H36" s="5">
        <v>8.24</v>
      </c>
      <c r="I36" s="5">
        <v>2.9430000000000001</v>
      </c>
      <c r="J36" s="5">
        <v>3</v>
      </c>
      <c r="K36" s="5">
        <v>22.664999999999999</v>
      </c>
      <c r="L36" s="5">
        <v>19.350999999999999</v>
      </c>
      <c r="M36" s="5">
        <v>348.46699999999998</v>
      </c>
      <c r="O36" s="5">
        <v>38</v>
      </c>
      <c r="P36" s="5">
        <v>65.5</v>
      </c>
      <c r="Q36" s="5">
        <v>9.1</v>
      </c>
      <c r="T36" s="5">
        <v>0.8</v>
      </c>
      <c r="U36" s="5">
        <v>0.439</v>
      </c>
      <c r="W36" s="5">
        <v>0.3</v>
      </c>
      <c r="X36" s="5">
        <v>0.505</v>
      </c>
      <c r="Y36" s="5">
        <v>1.651</v>
      </c>
      <c r="Z36" s="5">
        <v>0.97</v>
      </c>
      <c r="AA36" s="5">
        <v>1.0999999999999999E-2</v>
      </c>
      <c r="AB36" s="5">
        <v>1.0409999999999999</v>
      </c>
      <c r="AC36" s="5">
        <v>1.3979999999999999</v>
      </c>
      <c r="AD36" s="5">
        <v>0.79600000000000004</v>
      </c>
      <c r="AE36" s="5">
        <v>3.6579999999999999</v>
      </c>
      <c r="AF36" s="5">
        <v>8.9870000000000001</v>
      </c>
      <c r="AG36" s="5">
        <v>4.0789999999999997</v>
      </c>
      <c r="AH36" s="5">
        <v>2.266</v>
      </c>
      <c r="AI36" s="5">
        <v>3.2549999999999999</v>
      </c>
      <c r="AJ36" s="5">
        <v>3.0750000000000002</v>
      </c>
      <c r="AK36" s="12">
        <v>16</v>
      </c>
      <c r="AM36" s="9">
        <f>+AP36/$AP$3</f>
        <v>7.363810268829608E-3</v>
      </c>
      <c r="AN36" s="10">
        <f>+AN34+AM36</f>
        <v>0.95577762316314085</v>
      </c>
      <c r="AO36" s="10"/>
      <c r="AP36" s="5">
        <f>SUM(G36:AJ36)</f>
        <v>553.65699999999981</v>
      </c>
    </row>
    <row r="37" spans="1:42" x14ac:dyDescent="0.2">
      <c r="A37" s="3" t="s">
        <v>81</v>
      </c>
      <c r="B37" s="3" t="s">
        <v>52</v>
      </c>
      <c r="C37" s="3" t="s">
        <v>7</v>
      </c>
      <c r="D37" s="3" t="s">
        <v>10</v>
      </c>
      <c r="E37" s="38" t="s">
        <v>25</v>
      </c>
      <c r="F37" s="3" t="s">
        <v>9</v>
      </c>
      <c r="G37" s="8" t="s">
        <v>13</v>
      </c>
      <c r="H37" s="8" t="s">
        <v>13</v>
      </c>
      <c r="I37" s="8" t="s">
        <v>13</v>
      </c>
      <c r="J37" s="8">
        <v>-1</v>
      </c>
      <c r="K37" s="8" t="s">
        <v>14</v>
      </c>
      <c r="L37" s="8" t="s">
        <v>14</v>
      </c>
      <c r="M37" s="8" t="s">
        <v>14</v>
      </c>
      <c r="N37" s="8"/>
      <c r="O37" s="8">
        <v>-1</v>
      </c>
      <c r="P37" s="8">
        <v>-1</v>
      </c>
      <c r="Q37" s="8" t="s">
        <v>13</v>
      </c>
      <c r="R37" s="8"/>
      <c r="S37" s="8"/>
      <c r="T37" s="8" t="s">
        <v>13</v>
      </c>
      <c r="U37" s="8" t="s">
        <v>13</v>
      </c>
      <c r="V37" s="8" t="s">
        <v>13</v>
      </c>
      <c r="W37" s="8" t="s">
        <v>13</v>
      </c>
      <c r="X37" s="8" t="s">
        <v>13</v>
      </c>
      <c r="Y37" s="8" t="s">
        <v>13</v>
      </c>
      <c r="Z37" s="8" t="s">
        <v>13</v>
      </c>
      <c r="AA37" s="8" t="s">
        <v>13</v>
      </c>
      <c r="AB37" s="8" t="s">
        <v>13</v>
      </c>
      <c r="AC37" s="8" t="s">
        <v>13</v>
      </c>
      <c r="AD37" s="8" t="s">
        <v>13</v>
      </c>
      <c r="AE37" s="8" t="s">
        <v>13</v>
      </c>
      <c r="AF37" s="8" t="s">
        <v>13</v>
      </c>
      <c r="AG37" s="8" t="s">
        <v>13</v>
      </c>
      <c r="AH37" s="8" t="s">
        <v>13</v>
      </c>
      <c r="AI37" s="8" t="s">
        <v>13</v>
      </c>
      <c r="AJ37" s="8" t="s">
        <v>13</v>
      </c>
      <c r="AK37" s="12">
        <v>16</v>
      </c>
    </row>
    <row r="38" spans="1:42" x14ac:dyDescent="0.2">
      <c r="A38" s="3" t="s">
        <v>81</v>
      </c>
      <c r="B38" s="3" t="s">
        <v>52</v>
      </c>
      <c r="C38" s="3" t="s">
        <v>7</v>
      </c>
      <c r="D38" s="3" t="s">
        <v>24</v>
      </c>
      <c r="E38" s="38" t="s">
        <v>21</v>
      </c>
      <c r="F38" s="3" t="s">
        <v>8</v>
      </c>
      <c r="G38" s="5">
        <v>65</v>
      </c>
      <c r="H38" s="5">
        <v>60</v>
      </c>
      <c r="I38" s="5">
        <v>50</v>
      </c>
      <c r="J38" s="5">
        <v>45</v>
      </c>
      <c r="K38" s="5">
        <v>45</v>
      </c>
      <c r="L38" s="5">
        <v>45</v>
      </c>
      <c r="M38" s="5">
        <v>45</v>
      </c>
      <c r="N38" s="5">
        <v>45</v>
      </c>
      <c r="O38" s="5">
        <v>45</v>
      </c>
      <c r="P38" s="5">
        <v>45</v>
      </c>
      <c r="AK38" s="12">
        <v>17</v>
      </c>
      <c r="AM38" s="9">
        <f>+AP38/$AP$3</f>
        <v>6.5171523736293575E-3</v>
      </c>
      <c r="AN38" s="10">
        <f>+AN36+AM38</f>
        <v>0.96229477553677023</v>
      </c>
      <c r="AO38" s="10"/>
      <c r="AP38" s="5">
        <f>SUM(G38:AJ38)</f>
        <v>490</v>
      </c>
    </row>
    <row r="39" spans="1:42" x14ac:dyDescent="0.2">
      <c r="A39" s="3" t="s">
        <v>81</v>
      </c>
      <c r="B39" s="3" t="s">
        <v>52</v>
      </c>
      <c r="C39" s="3" t="s">
        <v>7</v>
      </c>
      <c r="D39" s="3" t="s">
        <v>24</v>
      </c>
      <c r="E39" s="38" t="s">
        <v>21</v>
      </c>
      <c r="F39" s="3" t="s">
        <v>9</v>
      </c>
      <c r="G39" s="8">
        <v>-1</v>
      </c>
      <c r="H39" s="8">
        <v>-1</v>
      </c>
      <c r="I39" s="8">
        <v>-1</v>
      </c>
      <c r="J39" s="8">
        <v>-1</v>
      </c>
      <c r="K39" s="8">
        <v>-1</v>
      </c>
      <c r="L39" s="8">
        <v>-1</v>
      </c>
      <c r="M39" s="8">
        <v>-1</v>
      </c>
      <c r="N39" s="8">
        <v>-1</v>
      </c>
      <c r="O39" s="8">
        <v>-1</v>
      </c>
      <c r="P39" s="8">
        <v>-1</v>
      </c>
      <c r="Q39" s="8"/>
      <c r="R39" s="8"/>
      <c r="S39" s="8"/>
      <c r="T39" s="8"/>
      <c r="U39" s="8"/>
      <c r="V39" s="8"/>
      <c r="W39" s="8"/>
      <c r="X39" s="8"/>
      <c r="Y39" s="8"/>
      <c r="Z39" s="8"/>
      <c r="AA39" s="8"/>
      <c r="AB39" s="8"/>
      <c r="AC39" s="8"/>
      <c r="AD39" s="8"/>
      <c r="AE39" s="8"/>
      <c r="AF39" s="8"/>
      <c r="AG39" s="8"/>
      <c r="AH39" s="8"/>
      <c r="AI39" s="8"/>
      <c r="AJ39" s="8"/>
      <c r="AK39" s="12">
        <v>17</v>
      </c>
    </row>
    <row r="40" spans="1:42" x14ac:dyDescent="0.2">
      <c r="A40" s="3" t="s">
        <v>81</v>
      </c>
      <c r="B40" s="3" t="s">
        <v>52</v>
      </c>
      <c r="C40" s="3" t="s">
        <v>17</v>
      </c>
      <c r="D40" s="3" t="s">
        <v>26</v>
      </c>
      <c r="E40" s="38" t="s">
        <v>21</v>
      </c>
      <c r="F40" s="3" t="s">
        <v>8</v>
      </c>
      <c r="G40" s="5">
        <v>15</v>
      </c>
      <c r="H40" s="5">
        <v>19</v>
      </c>
      <c r="I40" s="5">
        <v>30</v>
      </c>
      <c r="M40" s="5">
        <v>79</v>
      </c>
      <c r="N40" s="5">
        <v>83.2</v>
      </c>
      <c r="O40" s="5">
        <v>54</v>
      </c>
      <c r="P40" s="5">
        <v>78</v>
      </c>
      <c r="Q40" s="5">
        <v>42</v>
      </c>
      <c r="T40" s="5">
        <v>0.13700000000000001</v>
      </c>
      <c r="U40" s="5">
        <v>0.18</v>
      </c>
      <c r="V40" s="5">
        <v>0.192</v>
      </c>
      <c r="W40" s="5">
        <v>5.0999999999999997E-2</v>
      </c>
      <c r="X40" s="5">
        <v>0.122</v>
      </c>
      <c r="Y40" s="5">
        <v>0.88900000000000001</v>
      </c>
      <c r="Z40" s="5">
        <v>0.505</v>
      </c>
      <c r="AB40" s="5">
        <v>1.6859999999999999</v>
      </c>
      <c r="AC40" s="5">
        <v>3.222</v>
      </c>
      <c r="AD40" s="5">
        <v>3.8069999999999999</v>
      </c>
      <c r="AE40" s="5">
        <v>7.0000000000000007E-2</v>
      </c>
      <c r="AF40" s="5">
        <v>0.66700000000000004</v>
      </c>
      <c r="AG40" s="5">
        <v>2.7450000000000001</v>
      </c>
      <c r="AH40" s="5">
        <v>0.35699999999999998</v>
      </c>
      <c r="AK40" s="12">
        <v>18</v>
      </c>
      <c r="AM40" s="9">
        <f>+AP40/$AP$3</f>
        <v>5.5173679982707478E-3</v>
      </c>
      <c r="AN40" s="10">
        <f>+AN38+AM40</f>
        <v>0.96781214353504097</v>
      </c>
      <c r="AO40" s="10"/>
      <c r="AP40" s="5">
        <f>SUM(G40:AJ40)</f>
        <v>414.83</v>
      </c>
    </row>
    <row r="41" spans="1:42" x14ac:dyDescent="0.2">
      <c r="A41" s="3" t="s">
        <v>81</v>
      </c>
      <c r="B41" s="3" t="s">
        <v>52</v>
      </c>
      <c r="C41" s="3" t="s">
        <v>17</v>
      </c>
      <c r="D41" s="3" t="s">
        <v>26</v>
      </c>
      <c r="E41" s="38" t="s">
        <v>21</v>
      </c>
      <c r="F41" s="3" t="s">
        <v>9</v>
      </c>
      <c r="G41" s="8">
        <v>-1</v>
      </c>
      <c r="H41" s="8">
        <v>-1</v>
      </c>
      <c r="I41" s="8">
        <v>-1</v>
      </c>
      <c r="J41" s="8"/>
      <c r="K41" s="8"/>
      <c r="L41" s="8"/>
      <c r="M41" s="8">
        <v>-1</v>
      </c>
      <c r="N41" s="8">
        <v>-1</v>
      </c>
      <c r="O41" s="8">
        <v>-1</v>
      </c>
      <c r="P41" s="8">
        <v>-1</v>
      </c>
      <c r="Q41" s="8">
        <v>-1</v>
      </c>
      <c r="R41" s="8"/>
      <c r="S41" s="8"/>
      <c r="T41" s="8">
        <v>-1</v>
      </c>
      <c r="U41" s="8" t="s">
        <v>13</v>
      </c>
      <c r="V41" s="8" t="s">
        <v>13</v>
      </c>
      <c r="W41" s="8" t="s">
        <v>13</v>
      </c>
      <c r="X41" s="8">
        <v>-1</v>
      </c>
      <c r="Y41" s="8" t="s">
        <v>13</v>
      </c>
      <c r="Z41" s="8">
        <v>-1</v>
      </c>
      <c r="AA41" s="8"/>
      <c r="AB41" s="8">
        <v>-1</v>
      </c>
      <c r="AC41" s="8">
        <v>-1</v>
      </c>
      <c r="AD41" s="8">
        <v>-1</v>
      </c>
      <c r="AE41" s="8" t="s">
        <v>13</v>
      </c>
      <c r="AF41" s="8" t="s">
        <v>13</v>
      </c>
      <c r="AG41" s="8" t="s">
        <v>13</v>
      </c>
      <c r="AH41" s="8" t="s">
        <v>13</v>
      </c>
      <c r="AI41" s="8"/>
      <c r="AJ41" s="8"/>
      <c r="AK41" s="12">
        <v>18</v>
      </c>
    </row>
    <row r="42" spans="1:42" x14ac:dyDescent="0.2">
      <c r="A42" s="3" t="s">
        <v>81</v>
      </c>
      <c r="B42" s="3" t="s">
        <v>52</v>
      </c>
      <c r="C42" s="3" t="s">
        <v>17</v>
      </c>
      <c r="D42" s="3" t="s">
        <v>138</v>
      </c>
      <c r="E42" s="38" t="s">
        <v>27</v>
      </c>
      <c r="F42" s="3" t="s">
        <v>8</v>
      </c>
      <c r="G42" s="5">
        <v>16</v>
      </c>
      <c r="H42" s="5">
        <v>82</v>
      </c>
      <c r="I42" s="5">
        <v>47</v>
      </c>
      <c r="L42" s="5">
        <v>60.3</v>
      </c>
      <c r="M42" s="5">
        <v>41</v>
      </c>
      <c r="N42" s="5">
        <v>45.3</v>
      </c>
      <c r="O42" s="5">
        <v>107.5</v>
      </c>
      <c r="AK42" s="12">
        <v>19</v>
      </c>
      <c r="AM42" s="9">
        <f>+AP42/$AP$3</f>
        <v>5.3081541067662788E-3</v>
      </c>
      <c r="AN42" s="10">
        <f>+AN40+AM42</f>
        <v>0.9731202976418073</v>
      </c>
      <c r="AO42" s="10"/>
      <c r="AP42" s="5">
        <f>SUM(G42:AJ42)</f>
        <v>399.1</v>
      </c>
    </row>
    <row r="43" spans="1:42" x14ac:dyDescent="0.2">
      <c r="A43" s="3" t="s">
        <v>81</v>
      </c>
      <c r="B43" s="3" t="s">
        <v>52</v>
      </c>
      <c r="C43" s="3" t="s">
        <v>17</v>
      </c>
      <c r="D43" s="3" t="s">
        <v>138</v>
      </c>
      <c r="E43" s="38" t="s">
        <v>27</v>
      </c>
      <c r="F43" s="3" t="s">
        <v>9</v>
      </c>
      <c r="G43" s="8">
        <v>-1</v>
      </c>
      <c r="H43" s="8">
        <v>-1</v>
      </c>
      <c r="I43" s="8">
        <v>-1</v>
      </c>
      <c r="J43" s="8"/>
      <c r="K43" s="8"/>
      <c r="L43" s="8">
        <v>-1</v>
      </c>
      <c r="M43" s="8">
        <v>-1</v>
      </c>
      <c r="N43" s="8">
        <v>-1</v>
      </c>
      <c r="O43" s="8">
        <v>-1</v>
      </c>
      <c r="P43" s="8"/>
      <c r="Q43" s="8"/>
      <c r="R43" s="8"/>
      <c r="S43" s="8"/>
      <c r="T43" s="8"/>
      <c r="U43" s="8"/>
      <c r="V43" s="8"/>
      <c r="W43" s="8"/>
      <c r="X43" s="8"/>
      <c r="Y43" s="8"/>
      <c r="Z43" s="8"/>
      <c r="AA43" s="8"/>
      <c r="AB43" s="8"/>
      <c r="AC43" s="8"/>
      <c r="AD43" s="8"/>
      <c r="AE43" s="8"/>
      <c r="AF43" s="8"/>
      <c r="AG43" s="8"/>
      <c r="AH43" s="8"/>
      <c r="AI43" s="8"/>
      <c r="AJ43" s="8"/>
      <c r="AK43" s="12">
        <v>19</v>
      </c>
    </row>
    <row r="44" spans="1:42" x14ac:dyDescent="0.2">
      <c r="A44" s="3" t="s">
        <v>81</v>
      </c>
      <c r="B44" s="3" t="s">
        <v>52</v>
      </c>
      <c r="C44" s="3" t="s">
        <v>17</v>
      </c>
      <c r="D44" s="3" t="s">
        <v>26</v>
      </c>
      <c r="E44" s="38" t="s">
        <v>22</v>
      </c>
      <c r="F44" s="3" t="s">
        <v>8</v>
      </c>
      <c r="R44" s="5">
        <v>19.8</v>
      </c>
      <c r="S44" s="5">
        <v>38.04</v>
      </c>
      <c r="T44" s="5">
        <v>28.838999999999999</v>
      </c>
      <c r="U44" s="5">
        <v>19.733000000000001</v>
      </c>
      <c r="V44" s="5">
        <v>12.324</v>
      </c>
      <c r="W44" s="5">
        <v>19.262</v>
      </c>
      <c r="X44" s="5">
        <v>15.792999999999999</v>
      </c>
      <c r="Y44" s="5">
        <v>14.172000000000001</v>
      </c>
      <c r="Z44" s="5">
        <v>14.983000000000001</v>
      </c>
      <c r="AA44" s="5">
        <v>14.577999999999999</v>
      </c>
      <c r="AB44" s="5">
        <v>23.041</v>
      </c>
      <c r="AC44" s="5">
        <v>15.775</v>
      </c>
      <c r="AD44" s="5">
        <v>25.277999999999999</v>
      </c>
      <c r="AE44" s="5">
        <v>28.773</v>
      </c>
      <c r="AF44" s="5">
        <v>13.028</v>
      </c>
      <c r="AG44" s="5">
        <v>17.187000000000001</v>
      </c>
      <c r="AH44" s="5">
        <v>4.7169999999999996</v>
      </c>
      <c r="AK44" s="12">
        <v>20</v>
      </c>
      <c r="AM44" s="9">
        <f>+AP44/$AP$3</f>
        <v>4.3268970645841303E-3</v>
      </c>
      <c r="AN44" s="10">
        <f>+AN42+AM44</f>
        <v>0.97744719470639141</v>
      </c>
      <c r="AO44" s="10"/>
      <c r="AP44" s="5">
        <f>SUM(G44:AJ44)</f>
        <v>325.32300000000004</v>
      </c>
    </row>
    <row r="45" spans="1:42" x14ac:dyDescent="0.2">
      <c r="A45" s="3" t="s">
        <v>81</v>
      </c>
      <c r="B45" s="3" t="s">
        <v>52</v>
      </c>
      <c r="C45" s="3" t="s">
        <v>17</v>
      </c>
      <c r="D45" s="3" t="s">
        <v>26</v>
      </c>
      <c r="E45" s="38" t="s">
        <v>22</v>
      </c>
      <c r="F45" s="3" t="s">
        <v>9</v>
      </c>
      <c r="G45" s="8"/>
      <c r="H45" s="8"/>
      <c r="I45" s="8"/>
      <c r="J45" s="8"/>
      <c r="K45" s="8"/>
      <c r="L45" s="8"/>
      <c r="M45" s="8"/>
      <c r="N45" s="8"/>
      <c r="O45" s="8"/>
      <c r="P45" s="8"/>
      <c r="Q45" s="8"/>
      <c r="R45" s="8">
        <v>-1</v>
      </c>
      <c r="S45" s="8">
        <v>-1</v>
      </c>
      <c r="T45" s="8" t="s">
        <v>13</v>
      </c>
      <c r="U45" s="8" t="s">
        <v>13</v>
      </c>
      <c r="V45" s="8" t="s">
        <v>13</v>
      </c>
      <c r="W45" s="8" t="s">
        <v>13</v>
      </c>
      <c r="X45" s="8">
        <v>-1</v>
      </c>
      <c r="Y45" s="8" t="s">
        <v>13</v>
      </c>
      <c r="Z45" s="8">
        <v>-1</v>
      </c>
      <c r="AA45" s="8">
        <v>-1</v>
      </c>
      <c r="AB45" s="8">
        <v>-1</v>
      </c>
      <c r="AC45" s="8">
        <v>-1</v>
      </c>
      <c r="AD45" s="8">
        <v>-1</v>
      </c>
      <c r="AE45" s="8" t="s">
        <v>13</v>
      </c>
      <c r="AF45" s="8" t="s">
        <v>13</v>
      </c>
      <c r="AG45" s="8" t="s">
        <v>13</v>
      </c>
      <c r="AH45" s="8" t="s">
        <v>13</v>
      </c>
      <c r="AI45" s="8"/>
      <c r="AJ45" s="8"/>
      <c r="AK45" s="12">
        <v>20</v>
      </c>
    </row>
    <row r="46" spans="1:42" x14ac:dyDescent="0.2">
      <c r="A46" s="3" t="s">
        <v>81</v>
      </c>
      <c r="B46" s="3" t="s">
        <v>52</v>
      </c>
      <c r="C46" s="3" t="s">
        <v>7</v>
      </c>
      <c r="D46" s="3" t="s">
        <v>140</v>
      </c>
      <c r="E46" s="38" t="s">
        <v>21</v>
      </c>
      <c r="F46" s="3" t="s">
        <v>8</v>
      </c>
      <c r="G46" s="5">
        <v>53</v>
      </c>
      <c r="H46" s="5">
        <v>19</v>
      </c>
      <c r="I46" s="5">
        <v>20</v>
      </c>
      <c r="J46" s="5">
        <v>18</v>
      </c>
      <c r="K46" s="5">
        <v>22</v>
      </c>
      <c r="L46" s="5">
        <v>17.2</v>
      </c>
      <c r="M46" s="5">
        <v>15</v>
      </c>
      <c r="N46" s="5">
        <v>23</v>
      </c>
      <c r="O46" s="5">
        <v>24</v>
      </c>
      <c r="P46" s="5">
        <v>24</v>
      </c>
      <c r="AK46" s="12">
        <v>21</v>
      </c>
      <c r="AM46" s="9">
        <f>+AP46/$AP$3</f>
        <v>3.1282331393420915E-3</v>
      </c>
      <c r="AN46" s="10">
        <f>+AN44+AM46</f>
        <v>0.98057542784573348</v>
      </c>
      <c r="AO46" s="10"/>
      <c r="AP46" s="5">
        <f>SUM(G46:AJ46)</f>
        <v>235.2</v>
      </c>
    </row>
    <row r="47" spans="1:42" x14ac:dyDescent="0.2">
      <c r="A47" s="3" t="s">
        <v>81</v>
      </c>
      <c r="B47" s="3" t="s">
        <v>52</v>
      </c>
      <c r="C47" s="3" t="s">
        <v>7</v>
      </c>
      <c r="D47" s="3" t="s">
        <v>140</v>
      </c>
      <c r="E47" s="38" t="s">
        <v>21</v>
      </c>
      <c r="F47" s="3" t="s">
        <v>9</v>
      </c>
      <c r="G47" s="8">
        <v>-1</v>
      </c>
      <c r="H47" s="8">
        <v>-1</v>
      </c>
      <c r="I47" s="8">
        <v>-1</v>
      </c>
      <c r="J47" s="8">
        <v>-1</v>
      </c>
      <c r="K47" s="8">
        <v>-1</v>
      </c>
      <c r="L47" s="8">
        <v>-1</v>
      </c>
      <c r="M47" s="8">
        <v>-1</v>
      </c>
      <c r="N47" s="8">
        <v>-1</v>
      </c>
      <c r="O47" s="8">
        <v>-1</v>
      </c>
      <c r="P47" s="8">
        <v>-1</v>
      </c>
      <c r="Q47" s="8"/>
      <c r="R47" s="8"/>
      <c r="S47" s="8"/>
      <c r="T47" s="8"/>
      <c r="U47" s="8"/>
      <c r="V47" s="8"/>
      <c r="W47" s="8"/>
      <c r="X47" s="8"/>
      <c r="Y47" s="8"/>
      <c r="Z47" s="8"/>
      <c r="AA47" s="8"/>
      <c r="AB47" s="8"/>
      <c r="AC47" s="8"/>
      <c r="AD47" s="8"/>
      <c r="AE47" s="8"/>
      <c r="AF47" s="8"/>
      <c r="AG47" s="8"/>
      <c r="AH47" s="8"/>
      <c r="AI47" s="8"/>
      <c r="AJ47" s="8"/>
      <c r="AK47" s="12">
        <v>21</v>
      </c>
    </row>
    <row r="48" spans="1:42" x14ac:dyDescent="0.2">
      <c r="A48" s="3" t="s">
        <v>81</v>
      </c>
      <c r="B48" s="3" t="s">
        <v>52</v>
      </c>
      <c r="C48" s="3" t="s">
        <v>17</v>
      </c>
      <c r="D48" s="3" t="s">
        <v>26</v>
      </c>
      <c r="E48" s="38" t="s">
        <v>27</v>
      </c>
      <c r="F48" s="3" t="s">
        <v>8</v>
      </c>
      <c r="T48" s="5">
        <v>18.096</v>
      </c>
      <c r="U48" s="5">
        <v>9.2279999999999998</v>
      </c>
      <c r="V48" s="5">
        <v>24.033999999999999</v>
      </c>
      <c r="W48" s="5">
        <v>25.861999999999998</v>
      </c>
      <c r="X48" s="5">
        <v>24.948</v>
      </c>
      <c r="Y48" s="5">
        <v>21.731000000000002</v>
      </c>
      <c r="Z48" s="5">
        <v>23.34</v>
      </c>
      <c r="AA48" s="5">
        <v>22.535</v>
      </c>
      <c r="AB48" s="5">
        <v>8.4149999999999991</v>
      </c>
      <c r="AC48" s="5">
        <v>3.145</v>
      </c>
      <c r="AD48" s="5">
        <v>3.04</v>
      </c>
      <c r="AE48" s="5">
        <v>3.863</v>
      </c>
      <c r="AF48" s="5">
        <v>3.5630000000000002</v>
      </c>
      <c r="AG48" s="5">
        <v>3.42</v>
      </c>
      <c r="AH48" s="5">
        <v>2.734</v>
      </c>
      <c r="AK48" s="12">
        <v>22</v>
      </c>
      <c r="AM48" s="9">
        <f>+AP48/$AP$3</f>
        <v>2.6328497570804609E-3</v>
      </c>
      <c r="AN48" s="10">
        <f>+AN46+AM48</f>
        <v>0.98320827760281393</v>
      </c>
      <c r="AO48" s="10"/>
      <c r="AP48" s="5">
        <f>SUM(G48:AJ48)</f>
        <v>197.95399999999998</v>
      </c>
    </row>
    <row r="49" spans="1:42" x14ac:dyDescent="0.2">
      <c r="A49" s="3" t="s">
        <v>81</v>
      </c>
      <c r="B49" s="3" t="s">
        <v>52</v>
      </c>
      <c r="C49" s="3" t="s">
        <v>17</v>
      </c>
      <c r="D49" s="3" t="s">
        <v>26</v>
      </c>
      <c r="E49" s="38" t="s">
        <v>27</v>
      </c>
      <c r="F49" s="3" t="s">
        <v>9</v>
      </c>
      <c r="G49" s="8"/>
      <c r="H49" s="8"/>
      <c r="I49" s="8"/>
      <c r="J49" s="8"/>
      <c r="K49" s="8"/>
      <c r="L49" s="8"/>
      <c r="M49" s="8"/>
      <c r="N49" s="8"/>
      <c r="O49" s="8"/>
      <c r="P49" s="8"/>
      <c r="Q49" s="8"/>
      <c r="R49" s="8"/>
      <c r="S49" s="8"/>
      <c r="T49" s="8" t="s">
        <v>13</v>
      </c>
      <c r="U49" s="8" t="s">
        <v>13</v>
      </c>
      <c r="V49" s="8" t="s">
        <v>13</v>
      </c>
      <c r="W49" s="8" t="s">
        <v>13</v>
      </c>
      <c r="X49" s="8">
        <v>-1</v>
      </c>
      <c r="Y49" s="8" t="s">
        <v>13</v>
      </c>
      <c r="Z49" s="8">
        <v>-1</v>
      </c>
      <c r="AA49" s="8">
        <v>-1</v>
      </c>
      <c r="AB49" s="8">
        <v>-1</v>
      </c>
      <c r="AC49" s="8">
        <v>-1</v>
      </c>
      <c r="AD49" s="8">
        <v>-1</v>
      </c>
      <c r="AE49" s="8" t="s">
        <v>13</v>
      </c>
      <c r="AF49" s="8" t="s">
        <v>13</v>
      </c>
      <c r="AG49" s="8" t="s">
        <v>13</v>
      </c>
      <c r="AH49" s="8" t="s">
        <v>13</v>
      </c>
      <c r="AI49" s="8"/>
      <c r="AJ49" s="8"/>
      <c r="AK49" s="12">
        <v>22</v>
      </c>
    </row>
    <row r="50" spans="1:42" x14ac:dyDescent="0.2">
      <c r="A50" s="3" t="s">
        <v>81</v>
      </c>
      <c r="B50" s="3" t="s">
        <v>52</v>
      </c>
      <c r="C50" s="3" t="s">
        <v>7</v>
      </c>
      <c r="D50" s="3" t="s">
        <v>137</v>
      </c>
      <c r="E50" s="38" t="s">
        <v>25</v>
      </c>
      <c r="F50" s="3" t="s">
        <v>8</v>
      </c>
      <c r="X50" s="5">
        <v>32</v>
      </c>
      <c r="Y50" s="5">
        <v>19</v>
      </c>
      <c r="Z50" s="5">
        <v>25.5</v>
      </c>
      <c r="AB50" s="5">
        <v>14</v>
      </c>
      <c r="AC50" s="5">
        <v>12.045999999999999</v>
      </c>
      <c r="AE50" s="5">
        <v>13.731999999999999</v>
      </c>
      <c r="AF50" s="5">
        <v>6.0090000000000003</v>
      </c>
      <c r="AG50" s="5">
        <v>26.37</v>
      </c>
      <c r="AH50" s="5">
        <v>14.866</v>
      </c>
      <c r="AJ50" s="5">
        <v>0.38900000000000001</v>
      </c>
      <c r="AK50" s="12">
        <v>23</v>
      </c>
      <c r="AM50" s="9">
        <f>+AP50/$AP$3</f>
        <v>2.1800805711557859E-3</v>
      </c>
      <c r="AN50" s="10">
        <f>+AN48+AM50</f>
        <v>0.98538835817396975</v>
      </c>
      <c r="AO50" s="10"/>
      <c r="AP50" s="5">
        <f>SUM(G50:AJ50)</f>
        <v>163.91199999999998</v>
      </c>
    </row>
    <row r="51" spans="1:42" x14ac:dyDescent="0.2">
      <c r="A51" s="3" t="s">
        <v>81</v>
      </c>
      <c r="B51" s="3" t="s">
        <v>52</v>
      </c>
      <c r="C51" s="3" t="s">
        <v>7</v>
      </c>
      <c r="D51" s="3" t="s">
        <v>137</v>
      </c>
      <c r="E51" s="38" t="s">
        <v>25</v>
      </c>
      <c r="F51" s="3" t="s">
        <v>9</v>
      </c>
      <c r="G51" s="8"/>
      <c r="H51" s="8"/>
      <c r="I51" s="8"/>
      <c r="J51" s="8"/>
      <c r="K51" s="8"/>
      <c r="L51" s="8"/>
      <c r="M51" s="8"/>
      <c r="N51" s="8"/>
      <c r="O51" s="8"/>
      <c r="P51" s="8"/>
      <c r="Q51" s="8"/>
      <c r="R51" s="8"/>
      <c r="S51" s="8"/>
      <c r="T51" s="8"/>
      <c r="U51" s="8"/>
      <c r="V51" s="8"/>
      <c r="W51" s="8"/>
      <c r="X51" s="8">
        <v>-1</v>
      </c>
      <c r="Y51" s="8">
        <v>-1</v>
      </c>
      <c r="Z51" s="8">
        <v>-1</v>
      </c>
      <c r="AA51" s="8"/>
      <c r="AB51" s="8">
        <v>-1</v>
      </c>
      <c r="AC51" s="8">
        <v>-1</v>
      </c>
      <c r="AD51" s="8"/>
      <c r="AE51" s="8" t="s">
        <v>12</v>
      </c>
      <c r="AF51" s="8">
        <v>-1</v>
      </c>
      <c r="AG51" s="8" t="s">
        <v>12</v>
      </c>
      <c r="AH51" s="8">
        <v>-1</v>
      </c>
      <c r="AI51" s="8"/>
      <c r="AJ51" s="8" t="s">
        <v>13</v>
      </c>
      <c r="AK51" s="12">
        <v>23</v>
      </c>
    </row>
    <row r="52" spans="1:42" x14ac:dyDescent="0.2">
      <c r="A52" s="3" t="s">
        <v>81</v>
      </c>
      <c r="B52" s="3" t="s">
        <v>52</v>
      </c>
      <c r="C52" s="3" t="s">
        <v>17</v>
      </c>
      <c r="D52" s="3" t="s">
        <v>28</v>
      </c>
      <c r="E52" s="38" t="s">
        <v>21</v>
      </c>
      <c r="F52" s="3" t="s">
        <v>8</v>
      </c>
      <c r="J52" s="5">
        <v>148</v>
      </c>
      <c r="AK52" s="12">
        <v>24</v>
      </c>
      <c r="AM52" s="9">
        <f>+AP52/$AP$3</f>
        <v>1.9684460230553979E-3</v>
      </c>
      <c r="AN52" s="10">
        <f>+AN50+AM52</f>
        <v>0.9873568041970251</v>
      </c>
      <c r="AO52" s="10"/>
      <c r="AP52" s="5">
        <f>SUM(G52:AJ52)</f>
        <v>148</v>
      </c>
    </row>
    <row r="53" spans="1:42" x14ac:dyDescent="0.2">
      <c r="A53" s="3" t="s">
        <v>81</v>
      </c>
      <c r="B53" s="3" t="s">
        <v>52</v>
      </c>
      <c r="C53" s="3" t="s">
        <v>17</v>
      </c>
      <c r="D53" s="3" t="s">
        <v>28</v>
      </c>
      <c r="E53" s="38" t="s">
        <v>21</v>
      </c>
      <c r="F53" s="3" t="s">
        <v>9</v>
      </c>
      <c r="G53" s="8"/>
      <c r="H53" s="8"/>
      <c r="I53" s="8"/>
      <c r="J53" s="8">
        <v>-1</v>
      </c>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12">
        <v>24</v>
      </c>
    </row>
    <row r="54" spans="1:42" x14ac:dyDescent="0.2">
      <c r="A54" s="3" t="s">
        <v>81</v>
      </c>
      <c r="B54" s="3" t="s">
        <v>52</v>
      </c>
      <c r="C54" s="3" t="s">
        <v>7</v>
      </c>
      <c r="D54" s="3" t="s">
        <v>29</v>
      </c>
      <c r="E54" s="38" t="s">
        <v>25</v>
      </c>
      <c r="F54" s="3" t="s">
        <v>8</v>
      </c>
      <c r="G54" s="5">
        <v>0.45800000000000002</v>
      </c>
      <c r="O54" s="5">
        <v>12.148</v>
      </c>
      <c r="Q54" s="5">
        <v>9.6690000000000005</v>
      </c>
      <c r="R54" s="5">
        <v>8.9890000000000008</v>
      </c>
      <c r="S54" s="5">
        <v>9.9429999999999996</v>
      </c>
      <c r="T54" s="5">
        <v>10.013999999999999</v>
      </c>
      <c r="U54" s="5">
        <v>12.513999999999999</v>
      </c>
      <c r="V54" s="5">
        <v>5.68</v>
      </c>
      <c r="W54" s="5">
        <v>7.0670000000000002</v>
      </c>
      <c r="X54" s="5">
        <v>5.7759999999999998</v>
      </c>
      <c r="Y54" s="5">
        <v>8.5440000000000005</v>
      </c>
      <c r="Z54" s="5">
        <v>5.4870000000000001</v>
      </c>
      <c r="AA54" s="5">
        <v>3.8159999999999998</v>
      </c>
      <c r="AB54" s="5">
        <v>3.577</v>
      </c>
      <c r="AC54" s="5">
        <v>3.5950000000000002</v>
      </c>
      <c r="AD54" s="5">
        <v>4.7169999999999996</v>
      </c>
      <c r="AE54" s="5">
        <v>3.8559999999999999</v>
      </c>
      <c r="AF54" s="5">
        <v>3.8519999999999999</v>
      </c>
      <c r="AG54" s="5">
        <v>3.2109999999999999</v>
      </c>
      <c r="AH54" s="5">
        <v>2.9359999999999999</v>
      </c>
      <c r="AI54" s="5">
        <v>2.1709999999999998</v>
      </c>
      <c r="AJ54" s="5">
        <v>2.6880000000000002</v>
      </c>
      <c r="AK54" s="12">
        <v>25</v>
      </c>
      <c r="AM54" s="9">
        <f>+AP54/$AP$3</f>
        <v>1.7384570458211142E-3</v>
      </c>
      <c r="AN54" s="10">
        <f>+AN52+AM54</f>
        <v>0.98909526124284619</v>
      </c>
      <c r="AO54" s="10"/>
      <c r="AP54" s="5">
        <f>SUM(G54:AJ54)</f>
        <v>130.70799999999997</v>
      </c>
    </row>
    <row r="55" spans="1:42" x14ac:dyDescent="0.2">
      <c r="A55" s="3" t="s">
        <v>81</v>
      </c>
      <c r="B55" s="3" t="s">
        <v>52</v>
      </c>
      <c r="C55" s="3" t="s">
        <v>7</v>
      </c>
      <c r="D55" s="3" t="s">
        <v>29</v>
      </c>
      <c r="E55" s="38" t="s">
        <v>25</v>
      </c>
      <c r="F55" s="3" t="s">
        <v>9</v>
      </c>
      <c r="G55" s="8" t="s">
        <v>13</v>
      </c>
      <c r="H55" s="8" t="s">
        <v>13</v>
      </c>
      <c r="I55" s="8" t="s">
        <v>13</v>
      </c>
      <c r="J55" s="8" t="s">
        <v>13</v>
      </c>
      <c r="K55" s="8" t="s">
        <v>13</v>
      </c>
      <c r="L55" s="8" t="s">
        <v>13</v>
      </c>
      <c r="M55" s="8" t="s">
        <v>13</v>
      </c>
      <c r="N55" s="8" t="s">
        <v>13</v>
      </c>
      <c r="O55" s="8" t="s">
        <v>14</v>
      </c>
      <c r="P55" s="8" t="s">
        <v>13</v>
      </c>
      <c r="Q55" s="8" t="s">
        <v>13</v>
      </c>
      <c r="R55" s="8" t="s">
        <v>13</v>
      </c>
      <c r="S55" s="8" t="s">
        <v>13</v>
      </c>
      <c r="T55" s="8" t="s">
        <v>13</v>
      </c>
      <c r="U55" s="8" t="s">
        <v>13</v>
      </c>
      <c r="V55" s="8" t="s">
        <v>13</v>
      </c>
      <c r="W55" s="8" t="s">
        <v>13</v>
      </c>
      <c r="X55" s="8" t="s">
        <v>13</v>
      </c>
      <c r="Y55" s="8" t="s">
        <v>13</v>
      </c>
      <c r="Z55" s="8" t="s">
        <v>13</v>
      </c>
      <c r="AA55" s="8" t="s">
        <v>13</v>
      </c>
      <c r="AB55" s="8" t="s">
        <v>14</v>
      </c>
      <c r="AC55" s="8" t="s">
        <v>13</v>
      </c>
      <c r="AD55" s="8" t="s">
        <v>13</v>
      </c>
      <c r="AE55" s="8" t="s">
        <v>13</v>
      </c>
      <c r="AF55" s="8" t="s">
        <v>14</v>
      </c>
      <c r="AG55" s="8" t="s">
        <v>14</v>
      </c>
      <c r="AH55" s="8" t="s">
        <v>14</v>
      </c>
      <c r="AI55" s="8" t="s">
        <v>14</v>
      </c>
      <c r="AJ55" s="8" t="s">
        <v>14</v>
      </c>
      <c r="AK55" s="12">
        <v>25</v>
      </c>
    </row>
    <row r="56" spans="1:42" x14ac:dyDescent="0.2">
      <c r="A56" s="3" t="s">
        <v>81</v>
      </c>
      <c r="B56" s="3" t="s">
        <v>52</v>
      </c>
      <c r="C56" s="3" t="s">
        <v>7</v>
      </c>
      <c r="D56" s="3" t="s">
        <v>141</v>
      </c>
      <c r="E56" s="38" t="s">
        <v>15</v>
      </c>
      <c r="F56" s="3" t="s">
        <v>8</v>
      </c>
      <c r="G56" s="5">
        <v>5</v>
      </c>
      <c r="H56" s="5">
        <v>7</v>
      </c>
      <c r="I56" s="5">
        <v>4</v>
      </c>
      <c r="J56" s="5">
        <v>5</v>
      </c>
      <c r="K56" s="5">
        <v>4</v>
      </c>
      <c r="L56" s="5">
        <v>6</v>
      </c>
      <c r="M56" s="5">
        <v>6</v>
      </c>
      <c r="N56" s="5">
        <v>5</v>
      </c>
      <c r="O56" s="5">
        <v>4</v>
      </c>
      <c r="P56" s="5">
        <v>5</v>
      </c>
      <c r="Q56" s="5">
        <v>9</v>
      </c>
      <c r="R56" s="5">
        <v>4</v>
      </c>
      <c r="S56" s="5">
        <v>5</v>
      </c>
      <c r="T56" s="5">
        <v>8.0920000000000005</v>
      </c>
      <c r="U56" s="5">
        <v>7.2569999999999997</v>
      </c>
      <c r="V56" s="5">
        <v>6.2629999999999999</v>
      </c>
      <c r="W56" s="5">
        <v>6.9320000000000004</v>
      </c>
      <c r="X56" s="5">
        <v>9.3580000000000005</v>
      </c>
      <c r="Y56" s="5">
        <v>7.9770000000000003</v>
      </c>
      <c r="Z56" s="5">
        <v>11.45</v>
      </c>
      <c r="AK56" s="12">
        <v>26</v>
      </c>
      <c r="AM56" s="9">
        <f>+AP56/$AP$3</f>
        <v>1.6802149840984149E-3</v>
      </c>
      <c r="AN56" s="10">
        <f>+AN54+AM56</f>
        <v>0.99077547622694462</v>
      </c>
      <c r="AO56" s="10"/>
      <c r="AP56" s="5">
        <f>SUM(G56:AJ56)</f>
        <v>126.32900000000002</v>
      </c>
    </row>
    <row r="57" spans="1:42" x14ac:dyDescent="0.2">
      <c r="A57" s="3" t="s">
        <v>81</v>
      </c>
      <c r="B57" s="3" t="s">
        <v>52</v>
      </c>
      <c r="C57" s="3" t="s">
        <v>7</v>
      </c>
      <c r="D57" s="3" t="s">
        <v>141</v>
      </c>
      <c r="E57" s="38" t="s">
        <v>15</v>
      </c>
      <c r="F57" s="3" t="s">
        <v>9</v>
      </c>
      <c r="G57" s="8">
        <v>-1</v>
      </c>
      <c r="H57" s="8">
        <v>-1</v>
      </c>
      <c r="I57" s="8" t="s">
        <v>12</v>
      </c>
      <c r="J57" s="8" t="s">
        <v>12</v>
      </c>
      <c r="K57" s="8">
        <v>-1</v>
      </c>
      <c r="L57" s="8">
        <v>-1</v>
      </c>
      <c r="M57" s="8">
        <v>-1</v>
      </c>
      <c r="N57" s="8">
        <v>-1</v>
      </c>
      <c r="O57" s="8">
        <v>-1</v>
      </c>
      <c r="P57" s="8">
        <v>-1</v>
      </c>
      <c r="Q57" s="8">
        <v>-1</v>
      </c>
      <c r="R57" s="8">
        <v>-1</v>
      </c>
      <c r="S57" s="8">
        <v>-1</v>
      </c>
      <c r="T57" s="8">
        <v>-1</v>
      </c>
      <c r="U57" s="8">
        <v>-1</v>
      </c>
      <c r="V57" s="8">
        <v>-1</v>
      </c>
      <c r="W57" s="8">
        <v>-1</v>
      </c>
      <c r="X57" s="8">
        <v>-1</v>
      </c>
      <c r="Y57" s="8">
        <v>-1</v>
      </c>
      <c r="Z57" s="8">
        <v>-1</v>
      </c>
      <c r="AA57" s="8"/>
      <c r="AB57" s="8"/>
      <c r="AC57" s="8"/>
      <c r="AD57" s="8"/>
      <c r="AE57" s="8"/>
      <c r="AF57" s="8"/>
      <c r="AG57" s="8"/>
      <c r="AH57" s="8"/>
      <c r="AI57" s="8"/>
      <c r="AJ57" s="8"/>
      <c r="AK57" s="12">
        <v>26</v>
      </c>
    </row>
    <row r="58" spans="1:42" x14ac:dyDescent="0.2">
      <c r="A58" s="3" t="s">
        <v>81</v>
      </c>
      <c r="B58" s="3" t="s">
        <v>52</v>
      </c>
      <c r="C58" s="3" t="s">
        <v>17</v>
      </c>
      <c r="D58" s="3" t="s">
        <v>138</v>
      </c>
      <c r="E58" s="38" t="s">
        <v>21</v>
      </c>
      <c r="F58" s="3" t="s">
        <v>8</v>
      </c>
      <c r="J58" s="5">
        <v>35</v>
      </c>
      <c r="K58" s="5">
        <v>40</v>
      </c>
      <c r="L58" s="5">
        <v>40</v>
      </c>
      <c r="AK58" s="12">
        <v>27</v>
      </c>
      <c r="AM58" s="9">
        <f>+AP58/$AP$3</f>
        <v>1.5295357611579104E-3</v>
      </c>
      <c r="AN58" s="10">
        <f>+AN56+AM58</f>
        <v>0.9923050119881025</v>
      </c>
      <c r="AO58" s="10"/>
      <c r="AP58" s="5">
        <f>SUM(G58:AJ58)</f>
        <v>115</v>
      </c>
    </row>
    <row r="59" spans="1:42" x14ac:dyDescent="0.2">
      <c r="A59" s="3" t="s">
        <v>81</v>
      </c>
      <c r="B59" s="3" t="s">
        <v>52</v>
      </c>
      <c r="C59" s="3" t="s">
        <v>17</v>
      </c>
      <c r="D59" s="3" t="s">
        <v>138</v>
      </c>
      <c r="E59" s="38" t="s">
        <v>21</v>
      </c>
      <c r="F59" s="3" t="s">
        <v>9</v>
      </c>
      <c r="G59" s="8"/>
      <c r="H59" s="8"/>
      <c r="I59" s="8"/>
      <c r="J59" s="8">
        <v>-1</v>
      </c>
      <c r="K59" s="8">
        <v>-1</v>
      </c>
      <c r="L59" s="8">
        <v>-1</v>
      </c>
      <c r="M59" s="8"/>
      <c r="N59" s="8"/>
      <c r="O59" s="8"/>
      <c r="P59" s="8"/>
      <c r="Q59" s="8"/>
      <c r="R59" s="8"/>
      <c r="S59" s="8"/>
      <c r="T59" s="8"/>
      <c r="U59" s="8"/>
      <c r="V59" s="8"/>
      <c r="W59" s="8"/>
      <c r="X59" s="8"/>
      <c r="Y59" s="8"/>
      <c r="Z59" s="8"/>
      <c r="AA59" s="8"/>
      <c r="AB59" s="8"/>
      <c r="AC59" s="8"/>
      <c r="AD59" s="8"/>
      <c r="AE59" s="8"/>
      <c r="AF59" s="8"/>
      <c r="AG59" s="8"/>
      <c r="AH59" s="8"/>
      <c r="AI59" s="8"/>
      <c r="AJ59" s="8"/>
      <c r="AK59" s="12">
        <v>27</v>
      </c>
    </row>
    <row r="60" spans="1:42" x14ac:dyDescent="0.2">
      <c r="A60" s="3" t="s">
        <v>81</v>
      </c>
      <c r="B60" s="3" t="s">
        <v>52</v>
      </c>
      <c r="C60" s="3" t="s">
        <v>7</v>
      </c>
      <c r="D60" s="3" t="s">
        <v>32</v>
      </c>
      <c r="E60" s="38" t="s">
        <v>21</v>
      </c>
      <c r="F60" s="3" t="s">
        <v>8</v>
      </c>
      <c r="Q60" s="5">
        <v>5.01</v>
      </c>
      <c r="R60" s="5">
        <v>5.01</v>
      </c>
      <c r="S60" s="5">
        <v>5.01</v>
      </c>
      <c r="T60" s="5">
        <v>5.01</v>
      </c>
      <c r="U60" s="5">
        <v>5.01</v>
      </c>
      <c r="V60" s="5">
        <v>5.01</v>
      </c>
      <c r="W60" s="5">
        <v>5.01</v>
      </c>
      <c r="X60" s="5">
        <v>5.01</v>
      </c>
      <c r="Y60" s="5">
        <v>5.01</v>
      </c>
      <c r="Z60" s="5">
        <v>5.01</v>
      </c>
      <c r="AA60" s="5">
        <v>5.01</v>
      </c>
      <c r="AB60" s="5">
        <v>5.01</v>
      </c>
      <c r="AD60" s="5">
        <v>5.01</v>
      </c>
      <c r="AE60" s="5">
        <v>5.01</v>
      </c>
      <c r="AF60" s="5">
        <v>5.01</v>
      </c>
      <c r="AG60" s="5">
        <v>5.01</v>
      </c>
      <c r="AH60" s="5">
        <v>5.01</v>
      </c>
      <c r="AI60" s="5">
        <v>5.01</v>
      </c>
      <c r="AJ60" s="5">
        <v>5.01</v>
      </c>
      <c r="AK60" s="12">
        <v>28</v>
      </c>
      <c r="AM60" s="9">
        <f>+AP60/$AP$3</f>
        <v>1.2660566009097523E-3</v>
      </c>
      <c r="AN60" s="10">
        <f>+AN58+AM60</f>
        <v>0.99357106858901223</v>
      </c>
      <c r="AO60" s="10"/>
      <c r="AP60" s="5">
        <f>SUM(G60:AJ60)</f>
        <v>95.190000000000012</v>
      </c>
    </row>
    <row r="61" spans="1:42" x14ac:dyDescent="0.2">
      <c r="A61" s="3" t="s">
        <v>81</v>
      </c>
      <c r="B61" s="3" t="s">
        <v>52</v>
      </c>
      <c r="C61" s="3" t="s">
        <v>7</v>
      </c>
      <c r="D61" s="3" t="s">
        <v>32</v>
      </c>
      <c r="E61" s="38" t="s">
        <v>21</v>
      </c>
      <c r="F61" s="3" t="s">
        <v>9</v>
      </c>
      <c r="G61" s="8"/>
      <c r="H61" s="8"/>
      <c r="I61" s="8"/>
      <c r="J61" s="8"/>
      <c r="K61" s="8"/>
      <c r="L61" s="8"/>
      <c r="M61" s="8"/>
      <c r="N61" s="8"/>
      <c r="O61" s="8"/>
      <c r="P61" s="8"/>
      <c r="Q61" s="8">
        <v>-1</v>
      </c>
      <c r="R61" s="8">
        <v>-1</v>
      </c>
      <c r="S61" s="8">
        <v>-1</v>
      </c>
      <c r="T61" s="8">
        <v>-1</v>
      </c>
      <c r="U61" s="8">
        <v>-1</v>
      </c>
      <c r="V61" s="8">
        <v>-1</v>
      </c>
      <c r="W61" s="8">
        <v>-1</v>
      </c>
      <c r="X61" s="8">
        <v>-1</v>
      </c>
      <c r="Y61" s="8">
        <v>-1</v>
      </c>
      <c r="Z61" s="8">
        <v>-1</v>
      </c>
      <c r="AA61" s="8">
        <v>-1</v>
      </c>
      <c r="AB61" s="8">
        <v>-1</v>
      </c>
      <c r="AC61" s="8"/>
      <c r="AD61" s="8">
        <v>-1</v>
      </c>
      <c r="AE61" s="8">
        <v>-1</v>
      </c>
      <c r="AF61" s="8">
        <v>-1</v>
      </c>
      <c r="AG61" s="8">
        <v>-1</v>
      </c>
      <c r="AH61" s="8">
        <v>-1</v>
      </c>
      <c r="AI61" s="8">
        <v>-1</v>
      </c>
      <c r="AJ61" s="8">
        <v>-1</v>
      </c>
      <c r="AK61" s="12">
        <v>28</v>
      </c>
    </row>
    <row r="62" spans="1:42" x14ac:dyDescent="0.2">
      <c r="A62" s="3" t="s">
        <v>81</v>
      </c>
      <c r="B62" s="3" t="s">
        <v>52</v>
      </c>
      <c r="C62" s="3" t="s">
        <v>7</v>
      </c>
      <c r="D62" s="3" t="s">
        <v>141</v>
      </c>
      <c r="E62" s="38" t="s">
        <v>21</v>
      </c>
      <c r="F62" s="3" t="s">
        <v>8</v>
      </c>
      <c r="AB62" s="5">
        <v>14.500999999999999</v>
      </c>
      <c r="AC62" s="5">
        <v>19.542000000000002</v>
      </c>
      <c r="AD62" s="5">
        <v>17.173999999999999</v>
      </c>
      <c r="AE62" s="5">
        <v>16.981999999999999</v>
      </c>
      <c r="AF62" s="5">
        <v>16.260999999999999</v>
      </c>
      <c r="AG62" s="5">
        <v>9.9540000000000006</v>
      </c>
      <c r="AK62" s="12">
        <v>29</v>
      </c>
      <c r="AM62" s="9">
        <f>+AP62/$AP$3</f>
        <v>1.2557355595996778E-3</v>
      </c>
      <c r="AN62" s="10">
        <f>+AN60+AM62</f>
        <v>0.99482680414861191</v>
      </c>
      <c r="AO62" s="10"/>
      <c r="AP62" s="5">
        <f>SUM(G62:AJ62)</f>
        <v>94.413999999999987</v>
      </c>
    </row>
    <row r="63" spans="1:42" x14ac:dyDescent="0.2">
      <c r="A63" s="3" t="s">
        <v>81</v>
      </c>
      <c r="B63" s="3" t="s">
        <v>52</v>
      </c>
      <c r="C63" s="3" t="s">
        <v>7</v>
      </c>
      <c r="D63" s="3" t="s">
        <v>141</v>
      </c>
      <c r="E63" s="38" t="s">
        <v>21</v>
      </c>
      <c r="F63" s="3" t="s">
        <v>9</v>
      </c>
      <c r="G63" s="8"/>
      <c r="H63" s="8"/>
      <c r="I63" s="8"/>
      <c r="J63" s="8"/>
      <c r="K63" s="8"/>
      <c r="L63" s="8"/>
      <c r="M63" s="8"/>
      <c r="N63" s="8"/>
      <c r="O63" s="8"/>
      <c r="P63" s="8"/>
      <c r="Q63" s="8"/>
      <c r="R63" s="8"/>
      <c r="S63" s="8"/>
      <c r="T63" s="8"/>
      <c r="U63" s="8"/>
      <c r="V63" s="8"/>
      <c r="W63" s="8"/>
      <c r="X63" s="8"/>
      <c r="Y63" s="8"/>
      <c r="Z63" s="8"/>
      <c r="AA63" s="8"/>
      <c r="AB63" s="8">
        <v>-1</v>
      </c>
      <c r="AC63" s="8">
        <v>-1</v>
      </c>
      <c r="AD63" s="8">
        <v>-1</v>
      </c>
      <c r="AE63" s="8">
        <v>-1</v>
      </c>
      <c r="AF63" s="8">
        <v>-1</v>
      </c>
      <c r="AG63" s="8">
        <v>-1</v>
      </c>
      <c r="AH63" s="8"/>
      <c r="AI63" s="8"/>
      <c r="AJ63" s="8"/>
      <c r="AK63" s="12">
        <v>29</v>
      </c>
    </row>
    <row r="64" spans="1:42" x14ac:dyDescent="0.2">
      <c r="A64" s="3" t="s">
        <v>81</v>
      </c>
      <c r="B64" s="3" t="s">
        <v>52</v>
      </c>
      <c r="C64" s="3" t="s">
        <v>7</v>
      </c>
      <c r="D64" s="3" t="s">
        <v>10</v>
      </c>
      <c r="E64" s="38" t="s">
        <v>31</v>
      </c>
      <c r="F64" s="3" t="s">
        <v>8</v>
      </c>
      <c r="Y64" s="5">
        <v>41.414999999999999</v>
      </c>
      <c r="Z64" s="5">
        <v>16.829999999999998</v>
      </c>
      <c r="AA64" s="5">
        <v>11.27</v>
      </c>
      <c r="AB64" s="5">
        <v>14.552</v>
      </c>
      <c r="AK64" s="12">
        <v>30</v>
      </c>
      <c r="AM64" s="9">
        <f>+AP64/$AP$3</f>
        <v>1.1181172420283657E-3</v>
      </c>
      <c r="AN64" s="10">
        <f>+AN62+AM64</f>
        <v>0.99594492139064028</v>
      </c>
      <c r="AO64" s="10"/>
      <c r="AP64" s="5">
        <f>SUM(G64:AJ64)</f>
        <v>84.067000000000007</v>
      </c>
    </row>
    <row r="65" spans="1:42" x14ac:dyDescent="0.2">
      <c r="A65" s="3" t="s">
        <v>81</v>
      </c>
      <c r="B65" s="3" t="s">
        <v>52</v>
      </c>
      <c r="C65" s="3" t="s">
        <v>7</v>
      </c>
      <c r="D65" s="3" t="s">
        <v>10</v>
      </c>
      <c r="E65" s="38" t="s">
        <v>31</v>
      </c>
      <c r="F65" s="3" t="s">
        <v>9</v>
      </c>
      <c r="G65" s="8"/>
      <c r="H65" s="8"/>
      <c r="I65" s="8"/>
      <c r="J65" s="8"/>
      <c r="K65" s="8"/>
      <c r="L65" s="8"/>
      <c r="M65" s="8"/>
      <c r="N65" s="8"/>
      <c r="O65" s="8"/>
      <c r="P65" s="8"/>
      <c r="Q65" s="8"/>
      <c r="R65" s="8"/>
      <c r="S65" s="8"/>
      <c r="T65" s="8"/>
      <c r="U65" s="8"/>
      <c r="V65" s="8"/>
      <c r="W65" s="8"/>
      <c r="X65" s="8"/>
      <c r="Y65" s="8" t="s">
        <v>13</v>
      </c>
      <c r="Z65" s="8" t="s">
        <v>13</v>
      </c>
      <c r="AA65" s="8" t="s">
        <v>13</v>
      </c>
      <c r="AB65" s="8" t="s">
        <v>13</v>
      </c>
      <c r="AC65" s="8"/>
      <c r="AD65" s="8"/>
      <c r="AE65" s="8"/>
      <c r="AF65" s="8"/>
      <c r="AG65" s="8"/>
      <c r="AH65" s="8"/>
      <c r="AI65" s="8"/>
      <c r="AJ65" s="8"/>
      <c r="AK65" s="12">
        <v>30</v>
      </c>
    </row>
    <row r="66" spans="1:42" x14ac:dyDescent="0.2">
      <c r="A66" s="3" t="s">
        <v>81</v>
      </c>
      <c r="B66" s="3" t="s">
        <v>52</v>
      </c>
      <c r="C66" s="3" t="s">
        <v>7</v>
      </c>
      <c r="D66" s="3" t="s">
        <v>20</v>
      </c>
      <c r="E66" s="38" t="s">
        <v>25</v>
      </c>
      <c r="F66" s="3" t="s">
        <v>8</v>
      </c>
      <c r="AG66" s="5">
        <v>32.353000000000002</v>
      </c>
      <c r="AH66" s="5">
        <v>30.59</v>
      </c>
      <c r="AK66" s="12">
        <v>31</v>
      </c>
      <c r="AM66" s="9">
        <f>+AP66/$AP$3</f>
        <v>8.3716147317010748E-4</v>
      </c>
      <c r="AN66" s="10">
        <f>+AN64+AM66</f>
        <v>0.99678208286381043</v>
      </c>
      <c r="AO66" s="10"/>
      <c r="AP66" s="5">
        <f>SUM(G66:AJ66)</f>
        <v>62.942999999999998</v>
      </c>
    </row>
    <row r="67" spans="1:42" x14ac:dyDescent="0.2">
      <c r="A67" s="3" t="s">
        <v>81</v>
      </c>
      <c r="B67" s="3" t="s">
        <v>52</v>
      </c>
      <c r="C67" s="3" t="s">
        <v>7</v>
      </c>
      <c r="D67" s="3" t="s">
        <v>20</v>
      </c>
      <c r="E67" s="38" t="s">
        <v>25</v>
      </c>
      <c r="F67" s="3" t="s">
        <v>9</v>
      </c>
      <c r="G67" s="8"/>
      <c r="H67" s="8"/>
      <c r="I67" s="8"/>
      <c r="J67" s="8"/>
      <c r="K67" s="8"/>
      <c r="L67" s="8"/>
      <c r="M67" s="8"/>
      <c r="N67" s="8"/>
      <c r="O67" s="8"/>
      <c r="P67" s="8"/>
      <c r="Q67" s="8"/>
      <c r="R67" s="8" t="s">
        <v>13</v>
      </c>
      <c r="S67" s="8" t="s">
        <v>13</v>
      </c>
      <c r="T67" s="8"/>
      <c r="U67" s="8" t="s">
        <v>13</v>
      </c>
      <c r="V67" s="8" t="s">
        <v>13</v>
      </c>
      <c r="W67" s="8"/>
      <c r="X67" s="8"/>
      <c r="Y67" s="8"/>
      <c r="Z67" s="8"/>
      <c r="AA67" s="8"/>
      <c r="AB67" s="8"/>
      <c r="AC67" s="8"/>
      <c r="AD67" s="8"/>
      <c r="AE67" s="8"/>
      <c r="AF67" s="8"/>
      <c r="AG67" s="8">
        <v>-1</v>
      </c>
      <c r="AH67" s="8">
        <v>-1</v>
      </c>
      <c r="AI67" s="8"/>
      <c r="AJ67" s="8"/>
      <c r="AK67" s="12">
        <v>31</v>
      </c>
    </row>
    <row r="68" spans="1:42" x14ac:dyDescent="0.2">
      <c r="A68" s="3" t="s">
        <v>81</v>
      </c>
      <c r="B68" s="3" t="s">
        <v>52</v>
      </c>
      <c r="C68" s="3" t="s">
        <v>7</v>
      </c>
      <c r="D68" s="3" t="s">
        <v>139</v>
      </c>
      <c r="E68" s="38" t="s">
        <v>11</v>
      </c>
      <c r="F68" s="3" t="s">
        <v>8</v>
      </c>
      <c r="G68" s="5">
        <v>46</v>
      </c>
      <c r="AK68" s="12">
        <v>32</v>
      </c>
      <c r="AM68" s="9">
        <f>+AP68/$AP$3</f>
        <v>6.1181430446316423E-4</v>
      </c>
      <c r="AN68" s="10">
        <f>+AN66+AM68</f>
        <v>0.99739389716827354</v>
      </c>
      <c r="AO68" s="10"/>
      <c r="AP68" s="5">
        <f>SUM(G68:AJ68)</f>
        <v>46</v>
      </c>
    </row>
    <row r="69" spans="1:42" x14ac:dyDescent="0.2">
      <c r="A69" s="3" t="s">
        <v>81</v>
      </c>
      <c r="B69" s="3" t="s">
        <v>52</v>
      </c>
      <c r="C69" s="3" t="s">
        <v>7</v>
      </c>
      <c r="D69" s="3" t="s">
        <v>139</v>
      </c>
      <c r="E69" s="38" t="s">
        <v>11</v>
      </c>
      <c r="F69" s="3" t="s">
        <v>9</v>
      </c>
      <c r="G69" s="8">
        <v>-1</v>
      </c>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12">
        <v>32</v>
      </c>
    </row>
    <row r="70" spans="1:42" x14ac:dyDescent="0.2">
      <c r="A70" s="3" t="s">
        <v>81</v>
      </c>
      <c r="B70" s="3" t="s">
        <v>52</v>
      </c>
      <c r="C70" s="3" t="s">
        <v>7</v>
      </c>
      <c r="D70" s="3" t="s">
        <v>141</v>
      </c>
      <c r="E70" s="38" t="s">
        <v>22</v>
      </c>
      <c r="F70" s="3" t="s">
        <v>8</v>
      </c>
      <c r="AA70" s="5">
        <v>11.329000000000001</v>
      </c>
      <c r="AH70" s="5">
        <v>7.3659999999999997</v>
      </c>
      <c r="AI70" s="5">
        <v>11.611000000000001</v>
      </c>
      <c r="AJ70" s="5">
        <v>8.6649999999999991</v>
      </c>
      <c r="AK70" s="12">
        <v>33</v>
      </c>
      <c r="AM70" s="9">
        <f>+AP70/$AP$3</f>
        <v>5.183264186789994E-4</v>
      </c>
      <c r="AN70" s="10">
        <f>+AN68+AM70</f>
        <v>0.99791222358695253</v>
      </c>
      <c r="AO70" s="10"/>
      <c r="AP70" s="5">
        <f>SUM(G70:AJ70)</f>
        <v>38.971000000000004</v>
      </c>
    </row>
    <row r="71" spans="1:42" x14ac:dyDescent="0.2">
      <c r="A71" s="3" t="s">
        <v>81</v>
      </c>
      <c r="B71" s="3" t="s">
        <v>52</v>
      </c>
      <c r="C71" s="3" t="s">
        <v>7</v>
      </c>
      <c r="D71" s="3" t="s">
        <v>141</v>
      </c>
      <c r="E71" s="38" t="s">
        <v>22</v>
      </c>
      <c r="F71" s="3" t="s">
        <v>9</v>
      </c>
      <c r="G71" s="8"/>
      <c r="H71" s="8"/>
      <c r="I71" s="8"/>
      <c r="J71" s="8"/>
      <c r="K71" s="8"/>
      <c r="L71" s="8"/>
      <c r="M71" s="8"/>
      <c r="N71" s="8"/>
      <c r="O71" s="8"/>
      <c r="P71" s="8"/>
      <c r="Q71" s="8"/>
      <c r="R71" s="8"/>
      <c r="S71" s="8"/>
      <c r="T71" s="8"/>
      <c r="U71" s="8"/>
      <c r="V71" s="8"/>
      <c r="W71" s="8"/>
      <c r="X71" s="8"/>
      <c r="Y71" s="8"/>
      <c r="Z71" s="8"/>
      <c r="AA71" s="8">
        <v>-1</v>
      </c>
      <c r="AB71" s="8"/>
      <c r="AC71" s="8"/>
      <c r="AD71" s="8"/>
      <c r="AE71" s="8"/>
      <c r="AF71" s="8"/>
      <c r="AG71" s="8"/>
      <c r="AH71" s="8">
        <v>-1</v>
      </c>
      <c r="AI71" s="8">
        <v>-1</v>
      </c>
      <c r="AJ71" s="8">
        <v>-1</v>
      </c>
      <c r="AK71" s="12">
        <v>33</v>
      </c>
    </row>
    <row r="72" spans="1:42" x14ac:dyDescent="0.2">
      <c r="A72" s="3" t="s">
        <v>81</v>
      </c>
      <c r="B72" s="3" t="s">
        <v>52</v>
      </c>
      <c r="C72" s="3" t="s">
        <v>7</v>
      </c>
      <c r="D72" s="3" t="s">
        <v>140</v>
      </c>
      <c r="E72" s="38" t="s">
        <v>22</v>
      </c>
      <c r="F72" s="3" t="s">
        <v>8</v>
      </c>
      <c r="AA72" s="5">
        <v>11.22</v>
      </c>
      <c r="AE72" s="5">
        <v>4.8890000000000002</v>
      </c>
      <c r="AG72" s="5">
        <v>9.3209999999999997</v>
      </c>
      <c r="AH72" s="5">
        <v>6.4630000000000001</v>
      </c>
      <c r="AK72" s="12">
        <v>34</v>
      </c>
      <c r="AM72" s="9">
        <f>+AP72/$AP$3</f>
        <v>4.2418681765747163E-4</v>
      </c>
      <c r="AN72" s="10">
        <f>+AN70+AM72</f>
        <v>0.99833641040460996</v>
      </c>
      <c r="AO72" s="10"/>
      <c r="AP72" s="5">
        <f>SUM(G72:AJ72)</f>
        <v>31.893000000000001</v>
      </c>
    </row>
    <row r="73" spans="1:42" x14ac:dyDescent="0.2">
      <c r="A73" s="3" t="s">
        <v>81</v>
      </c>
      <c r="B73" s="3" t="s">
        <v>52</v>
      </c>
      <c r="C73" s="3" t="s">
        <v>7</v>
      </c>
      <c r="D73" s="3" t="s">
        <v>140</v>
      </c>
      <c r="E73" s="38" t="s">
        <v>22</v>
      </c>
      <c r="F73" s="3" t="s">
        <v>9</v>
      </c>
      <c r="G73" s="8"/>
      <c r="H73" s="8"/>
      <c r="I73" s="8"/>
      <c r="J73" s="8"/>
      <c r="K73" s="8"/>
      <c r="L73" s="8"/>
      <c r="M73" s="8"/>
      <c r="N73" s="8"/>
      <c r="O73" s="8"/>
      <c r="P73" s="8"/>
      <c r="Q73" s="8"/>
      <c r="R73" s="8"/>
      <c r="S73" s="8"/>
      <c r="T73" s="8"/>
      <c r="U73" s="8"/>
      <c r="V73" s="8"/>
      <c r="W73" s="8"/>
      <c r="X73" s="8"/>
      <c r="Y73" s="8"/>
      <c r="Z73" s="8"/>
      <c r="AA73" s="8">
        <v>-1</v>
      </c>
      <c r="AB73" s="8"/>
      <c r="AC73" s="8"/>
      <c r="AD73" s="8"/>
      <c r="AE73" s="8">
        <v>-1</v>
      </c>
      <c r="AF73" s="8"/>
      <c r="AG73" s="8">
        <v>-1</v>
      </c>
      <c r="AH73" s="8">
        <v>-1</v>
      </c>
      <c r="AI73" s="8"/>
      <c r="AJ73" s="8"/>
      <c r="AK73" s="12">
        <v>34</v>
      </c>
    </row>
    <row r="74" spans="1:42" x14ac:dyDescent="0.2">
      <c r="A74" s="3" t="s">
        <v>81</v>
      </c>
      <c r="B74" s="3" t="s">
        <v>52</v>
      </c>
      <c r="C74" s="3" t="s">
        <v>7</v>
      </c>
      <c r="D74" s="3" t="s">
        <v>137</v>
      </c>
      <c r="E74" s="38" t="s">
        <v>15</v>
      </c>
      <c r="F74" s="3" t="s">
        <v>8</v>
      </c>
      <c r="AI74" s="5">
        <v>13.526999999999999</v>
      </c>
      <c r="AJ74" s="5">
        <v>11.455</v>
      </c>
      <c r="AK74" s="12">
        <v>35</v>
      </c>
      <c r="AM74" s="9">
        <f>+AP74/$AP$3</f>
        <v>3.3226836856736449E-4</v>
      </c>
      <c r="AN74" s="10">
        <f>+AN72+AM74</f>
        <v>0.99866867877317733</v>
      </c>
      <c r="AO74" s="10"/>
      <c r="AP74" s="5">
        <f>SUM(G74:AJ74)</f>
        <v>24.981999999999999</v>
      </c>
    </row>
    <row r="75" spans="1:42" x14ac:dyDescent="0.2">
      <c r="A75" s="3" t="s">
        <v>81</v>
      </c>
      <c r="B75" s="3" t="s">
        <v>52</v>
      </c>
      <c r="C75" s="3" t="s">
        <v>7</v>
      </c>
      <c r="D75" s="3" t="s">
        <v>137</v>
      </c>
      <c r="E75" s="38" t="s">
        <v>15</v>
      </c>
      <c r="F75" s="3" t="s">
        <v>9</v>
      </c>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t="s">
        <v>12</v>
      </c>
      <c r="AJ75" s="8" t="s">
        <v>13</v>
      </c>
      <c r="AK75" s="12">
        <v>35</v>
      </c>
    </row>
    <row r="76" spans="1:42" x14ac:dyDescent="0.2">
      <c r="A76" s="3" t="s">
        <v>81</v>
      </c>
      <c r="B76" s="3" t="s">
        <v>52</v>
      </c>
      <c r="C76" s="3" t="s">
        <v>7</v>
      </c>
      <c r="D76" s="3" t="s">
        <v>136</v>
      </c>
      <c r="E76" s="38" t="s">
        <v>31</v>
      </c>
      <c r="F76" s="3" t="s">
        <v>8</v>
      </c>
      <c r="J76" s="5">
        <v>0.03</v>
      </c>
      <c r="K76" s="5">
        <v>0.31</v>
      </c>
      <c r="L76" s="5">
        <v>4</v>
      </c>
      <c r="M76" s="5">
        <v>2.0099999999999998</v>
      </c>
      <c r="N76" s="5">
        <v>1.35</v>
      </c>
      <c r="O76" s="5">
        <v>3.97</v>
      </c>
      <c r="P76" s="5">
        <v>0.92</v>
      </c>
      <c r="Q76" s="5">
        <v>1.61</v>
      </c>
      <c r="R76" s="5">
        <v>0.57899999999999996</v>
      </c>
      <c r="S76" s="5">
        <v>0.51500000000000001</v>
      </c>
      <c r="T76" s="5">
        <v>0.20699999999999999</v>
      </c>
      <c r="U76" s="5">
        <v>0.14399999999999999</v>
      </c>
      <c r="V76" s="5">
        <v>0.41099999999999998</v>
      </c>
      <c r="W76" s="5">
        <v>1.712</v>
      </c>
      <c r="Z76" s="5">
        <v>9.7000000000000003E-2</v>
      </c>
      <c r="AA76" s="5">
        <v>0.35</v>
      </c>
      <c r="AB76" s="5">
        <v>0.39700000000000002</v>
      </c>
      <c r="AC76" s="5">
        <v>0.61</v>
      </c>
      <c r="AD76" s="5">
        <v>0.67400000000000004</v>
      </c>
      <c r="AE76" s="5">
        <v>0.316</v>
      </c>
      <c r="AF76" s="5">
        <v>0.13100000000000001</v>
      </c>
      <c r="AG76" s="5">
        <v>5.3999999999999999E-2</v>
      </c>
      <c r="AH76" s="5">
        <v>0.125</v>
      </c>
      <c r="AI76" s="5">
        <v>0.16500000000000001</v>
      </c>
      <c r="AJ76" s="5">
        <v>0.45</v>
      </c>
      <c r="AK76" s="12">
        <v>36</v>
      </c>
      <c r="AM76" s="9">
        <f>+AP76/$AP$3</f>
        <v>2.8112867290082388E-4</v>
      </c>
      <c r="AN76" s="10">
        <f>+AN74+AM76</f>
        <v>0.9989498074460782</v>
      </c>
      <c r="AO76" s="10"/>
      <c r="AP76" s="5">
        <f>SUM(G76:AJ76)</f>
        <v>21.136999999999997</v>
      </c>
    </row>
    <row r="77" spans="1:42" x14ac:dyDescent="0.2">
      <c r="A77" s="3" t="s">
        <v>81</v>
      </c>
      <c r="B77" s="3" t="s">
        <v>52</v>
      </c>
      <c r="C77" s="3" t="s">
        <v>7</v>
      </c>
      <c r="D77" s="3" t="s">
        <v>136</v>
      </c>
      <c r="E77" s="38" t="s">
        <v>31</v>
      </c>
      <c r="F77" s="3" t="s">
        <v>9</v>
      </c>
      <c r="G77" s="8" t="s">
        <v>13</v>
      </c>
      <c r="H77" s="8"/>
      <c r="I77" s="8"/>
      <c r="J77" s="8" t="s">
        <v>14</v>
      </c>
      <c r="K77" s="8">
        <v>-1</v>
      </c>
      <c r="L77" s="8" t="s">
        <v>12</v>
      </c>
      <c r="M77" s="8" t="s">
        <v>12</v>
      </c>
      <c r="N77" s="8" t="s">
        <v>12</v>
      </c>
      <c r="O77" s="8" t="s">
        <v>12</v>
      </c>
      <c r="P77" s="8">
        <v>-1</v>
      </c>
      <c r="Q77" s="8">
        <v>-1</v>
      </c>
      <c r="R77" s="8">
        <v>-1</v>
      </c>
      <c r="S77" s="8">
        <v>-1</v>
      </c>
      <c r="T77" s="8">
        <v>-1</v>
      </c>
      <c r="U77" s="8">
        <v>-1</v>
      </c>
      <c r="V77" s="8">
        <v>-1</v>
      </c>
      <c r="W77" s="8">
        <v>-1</v>
      </c>
      <c r="X77" s="8"/>
      <c r="Y77" s="8"/>
      <c r="Z77" s="8">
        <v>-1</v>
      </c>
      <c r="AA77" s="8">
        <v>-1</v>
      </c>
      <c r="AB77" s="8">
        <v>-1</v>
      </c>
      <c r="AC77" s="8">
        <v>-1</v>
      </c>
      <c r="AD77" s="8">
        <v>-1</v>
      </c>
      <c r="AE77" s="8">
        <v>-1</v>
      </c>
      <c r="AF77" s="8">
        <v>-1</v>
      </c>
      <c r="AG77" s="8">
        <v>-1</v>
      </c>
      <c r="AH77" s="8">
        <v>-1</v>
      </c>
      <c r="AI77" s="8">
        <v>-1</v>
      </c>
      <c r="AJ77" s="8">
        <v>-1</v>
      </c>
      <c r="AK77" s="12">
        <v>36</v>
      </c>
    </row>
    <row r="78" spans="1:42" x14ac:dyDescent="0.2">
      <c r="A78" s="3" t="s">
        <v>81</v>
      </c>
      <c r="B78" s="3" t="s">
        <v>52</v>
      </c>
      <c r="C78" s="3" t="s">
        <v>7</v>
      </c>
      <c r="D78" s="3" t="s">
        <v>136</v>
      </c>
      <c r="E78" s="38" t="s">
        <v>22</v>
      </c>
      <c r="F78" s="3" t="s">
        <v>8</v>
      </c>
      <c r="G78" s="5">
        <v>3</v>
      </c>
      <c r="H78" s="5">
        <v>1.6E-2</v>
      </c>
      <c r="I78" s="5">
        <v>2</v>
      </c>
      <c r="K78" s="5">
        <v>8</v>
      </c>
      <c r="L78" s="5">
        <v>5</v>
      </c>
      <c r="Y78" s="5">
        <v>1.4E-2</v>
      </c>
      <c r="AK78" s="12">
        <v>37</v>
      </c>
      <c r="AM78" s="9">
        <f>+AP78/$AP$3</f>
        <v>2.3980460672762716E-4</v>
      </c>
      <c r="AN78" s="10">
        <f>+AN76+AM78</f>
        <v>0.99918961205280588</v>
      </c>
      <c r="AO78" s="10"/>
      <c r="AP78" s="5">
        <f>SUM(G78:AJ78)</f>
        <v>18.029999999999998</v>
      </c>
    </row>
    <row r="79" spans="1:42" x14ac:dyDescent="0.2">
      <c r="A79" s="3" t="s">
        <v>81</v>
      </c>
      <c r="B79" s="3" t="s">
        <v>52</v>
      </c>
      <c r="C79" s="3" t="s">
        <v>7</v>
      </c>
      <c r="D79" s="3" t="s">
        <v>136</v>
      </c>
      <c r="E79" s="38" t="s">
        <v>22</v>
      </c>
      <c r="F79" s="3" t="s">
        <v>9</v>
      </c>
      <c r="G79" s="8">
        <v>-1</v>
      </c>
      <c r="H79" s="8">
        <v>-1</v>
      </c>
      <c r="I79" s="8">
        <v>-1</v>
      </c>
      <c r="J79" s="8"/>
      <c r="K79" s="8">
        <v>-1</v>
      </c>
      <c r="L79" s="8">
        <v>-1</v>
      </c>
      <c r="M79" s="8"/>
      <c r="N79" s="8"/>
      <c r="O79" s="8"/>
      <c r="P79" s="8"/>
      <c r="Q79" s="8"/>
      <c r="R79" s="8"/>
      <c r="S79" s="8"/>
      <c r="T79" s="8"/>
      <c r="U79" s="8"/>
      <c r="V79" s="8"/>
      <c r="W79" s="8"/>
      <c r="X79" s="8"/>
      <c r="Y79" s="8" t="s">
        <v>12</v>
      </c>
      <c r="Z79" s="8"/>
      <c r="AA79" s="8" t="s">
        <v>12</v>
      </c>
      <c r="AB79" s="8"/>
      <c r="AC79" s="8"/>
      <c r="AD79" s="8"/>
      <c r="AE79" s="8"/>
      <c r="AF79" s="8"/>
      <c r="AG79" s="8"/>
      <c r="AH79" s="8"/>
      <c r="AI79" s="8"/>
      <c r="AJ79" s="8"/>
      <c r="AK79" s="12">
        <v>37</v>
      </c>
    </row>
    <row r="80" spans="1:42" x14ac:dyDescent="0.2">
      <c r="A80" s="3" t="s">
        <v>81</v>
      </c>
      <c r="B80" s="3" t="s">
        <v>52</v>
      </c>
      <c r="C80" s="3" t="s">
        <v>7</v>
      </c>
      <c r="D80" s="3" t="s">
        <v>136</v>
      </c>
      <c r="E80" s="38" t="s">
        <v>21</v>
      </c>
      <c r="F80" s="3" t="s">
        <v>8</v>
      </c>
      <c r="G80" s="5">
        <v>0.20399999999999999</v>
      </c>
      <c r="M80" s="5">
        <v>0.01</v>
      </c>
      <c r="N80" s="5">
        <v>0.03</v>
      </c>
      <c r="P80" s="5">
        <v>0.28000000000000003</v>
      </c>
      <c r="X80" s="5">
        <v>2.8000000000000001E-2</v>
      </c>
      <c r="AA80" s="5">
        <v>0.79400000000000004</v>
      </c>
      <c r="AB80" s="5">
        <v>0.876</v>
      </c>
      <c r="AC80" s="5">
        <v>1.2889999999999999</v>
      </c>
      <c r="AD80" s="5">
        <v>3.7749999999999999</v>
      </c>
      <c r="AE80" s="5">
        <v>2.181</v>
      </c>
      <c r="AF80" s="5">
        <v>1.59</v>
      </c>
      <c r="AG80" s="5">
        <v>0.40899999999999997</v>
      </c>
      <c r="AH80" s="5">
        <v>0.86699999999999999</v>
      </c>
      <c r="AI80" s="5">
        <v>0.98099999999999998</v>
      </c>
      <c r="AJ80" s="5">
        <v>0.20399999999999999</v>
      </c>
      <c r="AK80" s="12">
        <v>38</v>
      </c>
      <c r="AM80" s="9">
        <f>+AP80/$AP$3</f>
        <v>1.7979360364637071E-4</v>
      </c>
      <c r="AN80" s="10">
        <f>+AN78+AM80</f>
        <v>0.99936940565645227</v>
      </c>
      <c r="AO80" s="10"/>
      <c r="AP80" s="5">
        <f>SUM(G80:AJ80)</f>
        <v>13.517999999999999</v>
      </c>
    </row>
    <row r="81" spans="1:42" x14ac:dyDescent="0.2">
      <c r="A81" s="3" t="s">
        <v>81</v>
      </c>
      <c r="B81" s="3" t="s">
        <v>52</v>
      </c>
      <c r="C81" s="3" t="s">
        <v>7</v>
      </c>
      <c r="D81" s="3" t="s">
        <v>136</v>
      </c>
      <c r="E81" s="38" t="s">
        <v>21</v>
      </c>
      <c r="F81" s="3" t="s">
        <v>9</v>
      </c>
      <c r="G81" s="8">
        <v>-1</v>
      </c>
      <c r="H81" s="8"/>
      <c r="I81" s="8"/>
      <c r="J81" s="8"/>
      <c r="K81" s="8"/>
      <c r="L81" s="8"/>
      <c r="M81" s="8">
        <v>-1</v>
      </c>
      <c r="N81" s="8">
        <v>-1</v>
      </c>
      <c r="O81" s="8"/>
      <c r="P81" s="8">
        <v>-1</v>
      </c>
      <c r="Q81" s="8"/>
      <c r="R81" s="8"/>
      <c r="S81" s="8"/>
      <c r="T81" s="8"/>
      <c r="U81" s="8"/>
      <c r="V81" s="8"/>
      <c r="W81" s="8"/>
      <c r="X81" s="8">
        <v>-1</v>
      </c>
      <c r="Y81" s="8"/>
      <c r="Z81" s="8"/>
      <c r="AA81" s="8">
        <v>-1</v>
      </c>
      <c r="AB81" s="8">
        <v>-1</v>
      </c>
      <c r="AC81" s="8">
        <v>-1</v>
      </c>
      <c r="AD81" s="8">
        <v>-1</v>
      </c>
      <c r="AE81" s="8">
        <v>-1</v>
      </c>
      <c r="AF81" s="8">
        <v>-1</v>
      </c>
      <c r="AG81" s="8">
        <v>-1</v>
      </c>
      <c r="AH81" s="8">
        <v>-1</v>
      </c>
      <c r="AI81" s="8">
        <v>-1</v>
      </c>
      <c r="AJ81" s="8">
        <v>-1</v>
      </c>
      <c r="AK81" s="12">
        <v>38</v>
      </c>
    </row>
    <row r="82" spans="1:42" x14ac:dyDescent="0.2">
      <c r="A82" s="3" t="s">
        <v>81</v>
      </c>
      <c r="B82" s="3" t="s">
        <v>52</v>
      </c>
      <c r="C82" s="3" t="s">
        <v>7</v>
      </c>
      <c r="D82" s="3" t="s">
        <v>137</v>
      </c>
      <c r="E82" s="38" t="s">
        <v>27</v>
      </c>
      <c r="F82" s="3" t="s">
        <v>8</v>
      </c>
      <c r="AF82" s="5">
        <v>0.34300000000000003</v>
      </c>
      <c r="AG82" s="5">
        <v>0.98199999999999998</v>
      </c>
      <c r="AH82" s="5">
        <v>0.23200000000000001</v>
      </c>
      <c r="AI82" s="5">
        <v>0.155</v>
      </c>
      <c r="AJ82" s="5">
        <v>11.727</v>
      </c>
      <c r="AK82" s="12">
        <v>39</v>
      </c>
      <c r="AM82" s="9">
        <f>+AP82/$AP$3</f>
        <v>1.7874287908001008E-4</v>
      </c>
      <c r="AN82" s="10">
        <f>+AN80+AM82</f>
        <v>0.99954814853553231</v>
      </c>
      <c r="AO82" s="10"/>
      <c r="AP82" s="5">
        <f>SUM(G82:AJ82)</f>
        <v>13.439</v>
      </c>
    </row>
    <row r="83" spans="1:42" x14ac:dyDescent="0.2">
      <c r="A83" s="3" t="s">
        <v>81</v>
      </c>
      <c r="B83" s="3" t="s">
        <v>52</v>
      </c>
      <c r="C83" s="3" t="s">
        <v>7</v>
      </c>
      <c r="D83" s="3" t="s">
        <v>137</v>
      </c>
      <c r="E83" s="38" t="s">
        <v>27</v>
      </c>
      <c r="F83" s="3" t="s">
        <v>9</v>
      </c>
      <c r="G83" s="8"/>
      <c r="H83" s="8"/>
      <c r="I83" s="8"/>
      <c r="J83" s="8"/>
      <c r="K83" s="8"/>
      <c r="L83" s="8"/>
      <c r="M83" s="8"/>
      <c r="N83" s="8"/>
      <c r="O83" s="8"/>
      <c r="P83" s="8"/>
      <c r="Q83" s="8"/>
      <c r="R83" s="8"/>
      <c r="S83" s="8"/>
      <c r="T83" s="8"/>
      <c r="U83" s="8"/>
      <c r="V83" s="8"/>
      <c r="W83" s="8"/>
      <c r="X83" s="8"/>
      <c r="Y83" s="8"/>
      <c r="Z83" s="8"/>
      <c r="AA83" s="8"/>
      <c r="AB83" s="8"/>
      <c r="AC83" s="8"/>
      <c r="AD83" s="8"/>
      <c r="AE83" s="8"/>
      <c r="AF83" s="8">
        <v>-1</v>
      </c>
      <c r="AG83" s="8" t="s">
        <v>14</v>
      </c>
      <c r="AH83" s="8">
        <v>-1</v>
      </c>
      <c r="AI83" s="8" t="s">
        <v>12</v>
      </c>
      <c r="AJ83" s="8" t="s">
        <v>14</v>
      </c>
      <c r="AK83" s="12">
        <v>39</v>
      </c>
    </row>
    <row r="84" spans="1:42" x14ac:dyDescent="0.2">
      <c r="A84" s="3" t="s">
        <v>81</v>
      </c>
      <c r="B84" s="3" t="s">
        <v>52</v>
      </c>
      <c r="C84" s="3" t="s">
        <v>17</v>
      </c>
      <c r="D84" s="3" t="s">
        <v>26</v>
      </c>
      <c r="E84" s="38" t="s">
        <v>25</v>
      </c>
      <c r="F84" s="3" t="s">
        <v>8</v>
      </c>
      <c r="T84" s="5">
        <v>9.6000000000000002E-2</v>
      </c>
      <c r="U84" s="5">
        <v>6.0000000000000001E-3</v>
      </c>
      <c r="W84" s="5">
        <v>0.17499999999999999</v>
      </c>
      <c r="AB84" s="5">
        <v>5.5819999999999999</v>
      </c>
      <c r="AC84" s="5">
        <v>1.7949999999999999</v>
      </c>
      <c r="AD84" s="5">
        <v>1.5649999999999999</v>
      </c>
      <c r="AE84" s="5">
        <v>0.88300000000000001</v>
      </c>
      <c r="AF84" s="5">
        <v>0.215</v>
      </c>
      <c r="AG84" s="5">
        <v>0.42799999999999999</v>
      </c>
      <c r="AH84" s="5">
        <v>0.432</v>
      </c>
      <c r="AK84" s="12">
        <v>40</v>
      </c>
      <c r="AM84" s="9">
        <f>+AP84/$AP$3</f>
        <v>1.4865757567358233E-4</v>
      </c>
      <c r="AN84" s="10">
        <f>+AN82+AM84</f>
        <v>0.99969680611120593</v>
      </c>
      <c r="AO84" s="10"/>
      <c r="AP84" s="5">
        <f>SUM(G84:AJ84)</f>
        <v>11.177000000000001</v>
      </c>
    </row>
    <row r="85" spans="1:42" x14ac:dyDescent="0.2">
      <c r="A85" s="3" t="s">
        <v>81</v>
      </c>
      <c r="B85" s="3" t="s">
        <v>52</v>
      </c>
      <c r="C85" s="3" t="s">
        <v>17</v>
      </c>
      <c r="D85" s="3" t="s">
        <v>26</v>
      </c>
      <c r="E85" s="38" t="s">
        <v>25</v>
      </c>
      <c r="F85" s="3" t="s">
        <v>9</v>
      </c>
      <c r="G85" s="8"/>
      <c r="H85" s="8"/>
      <c r="I85" s="8"/>
      <c r="J85" s="8"/>
      <c r="K85" s="8"/>
      <c r="L85" s="8"/>
      <c r="M85" s="8"/>
      <c r="N85" s="8"/>
      <c r="O85" s="8"/>
      <c r="P85" s="8"/>
      <c r="Q85" s="8"/>
      <c r="R85" s="8"/>
      <c r="S85" s="8"/>
      <c r="T85" s="8" t="s">
        <v>13</v>
      </c>
      <c r="U85" s="8" t="s">
        <v>13</v>
      </c>
      <c r="V85" s="8"/>
      <c r="W85" s="8" t="s">
        <v>13</v>
      </c>
      <c r="X85" s="8"/>
      <c r="Y85" s="8"/>
      <c r="Z85" s="8"/>
      <c r="AA85" s="8"/>
      <c r="AB85" s="8">
        <v>-1</v>
      </c>
      <c r="AC85" s="8">
        <v>-1</v>
      </c>
      <c r="AD85" s="8">
        <v>-1</v>
      </c>
      <c r="AE85" s="8" t="s">
        <v>13</v>
      </c>
      <c r="AF85" s="8" t="s">
        <v>13</v>
      </c>
      <c r="AG85" s="8" t="s">
        <v>13</v>
      </c>
      <c r="AH85" s="8" t="s">
        <v>13</v>
      </c>
      <c r="AI85" s="8"/>
      <c r="AJ85" s="8"/>
      <c r="AK85" s="12">
        <v>40</v>
      </c>
    </row>
    <row r="86" spans="1:42" x14ac:dyDescent="0.2">
      <c r="A86" s="3" t="s">
        <v>81</v>
      </c>
      <c r="B86" s="3" t="s">
        <v>52</v>
      </c>
      <c r="C86" s="3" t="s">
        <v>7</v>
      </c>
      <c r="D86" s="3" t="s">
        <v>137</v>
      </c>
      <c r="E86" s="38" t="s">
        <v>22</v>
      </c>
      <c r="F86" s="3" t="s">
        <v>8</v>
      </c>
      <c r="AI86" s="5">
        <v>3.718</v>
      </c>
      <c r="AJ86" s="5">
        <v>6.3869999999999996</v>
      </c>
      <c r="AK86" s="12">
        <v>41</v>
      </c>
      <c r="AM86" s="9">
        <f>+AP86/$AP$3</f>
        <v>1.3439964231739727E-4</v>
      </c>
      <c r="AN86" s="10">
        <f>+AN84+AM86</f>
        <v>0.99983120575352336</v>
      </c>
      <c r="AO86" s="10"/>
      <c r="AP86" s="5">
        <f>SUM(G86:AJ86)</f>
        <v>10.105</v>
      </c>
    </row>
    <row r="87" spans="1:42" x14ac:dyDescent="0.2">
      <c r="A87" s="3" t="s">
        <v>81</v>
      </c>
      <c r="B87" s="3" t="s">
        <v>52</v>
      </c>
      <c r="C87" s="3" t="s">
        <v>7</v>
      </c>
      <c r="D87" s="3" t="s">
        <v>137</v>
      </c>
      <c r="E87" s="38" t="s">
        <v>22</v>
      </c>
      <c r="F87" s="3" t="s">
        <v>9</v>
      </c>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t="s">
        <v>12</v>
      </c>
      <c r="AJ87" s="8" t="s">
        <v>14</v>
      </c>
      <c r="AK87" s="12">
        <v>41</v>
      </c>
    </row>
    <row r="88" spans="1:42" x14ac:dyDescent="0.2">
      <c r="A88" s="3" t="s">
        <v>81</v>
      </c>
      <c r="B88" s="3" t="s">
        <v>52</v>
      </c>
      <c r="C88" s="3" t="s">
        <v>7</v>
      </c>
      <c r="D88" s="3" t="s">
        <v>142</v>
      </c>
      <c r="E88" s="38" t="s">
        <v>25</v>
      </c>
      <c r="F88" s="3" t="s">
        <v>8</v>
      </c>
      <c r="T88" s="5">
        <v>3</v>
      </c>
      <c r="Y88" s="5">
        <v>0.42</v>
      </c>
      <c r="Z88" s="5">
        <v>0.113</v>
      </c>
      <c r="AK88" s="12">
        <v>42</v>
      </c>
      <c r="AM88" s="9">
        <f>+AP88/$AP$3</f>
        <v>4.6989998644964324E-5</v>
      </c>
      <c r="AN88" s="10">
        <f>+AN86+AM88</f>
        <v>0.9998781957521683</v>
      </c>
      <c r="AO88" s="10"/>
      <c r="AP88" s="5">
        <f>SUM(G88:AJ88)</f>
        <v>3.5329999999999999</v>
      </c>
    </row>
    <row r="89" spans="1:42" x14ac:dyDescent="0.2">
      <c r="A89" s="3" t="s">
        <v>81</v>
      </c>
      <c r="B89" s="3" t="s">
        <v>52</v>
      </c>
      <c r="C89" s="3" t="s">
        <v>7</v>
      </c>
      <c r="D89" s="3" t="s">
        <v>142</v>
      </c>
      <c r="E89" s="38" t="s">
        <v>25</v>
      </c>
      <c r="F89" s="3" t="s">
        <v>9</v>
      </c>
      <c r="G89" s="8"/>
      <c r="H89" s="8"/>
      <c r="I89" s="8"/>
      <c r="J89" s="8"/>
      <c r="K89" s="8"/>
      <c r="L89" s="8"/>
      <c r="M89" s="8"/>
      <c r="N89" s="8"/>
      <c r="O89" s="8"/>
      <c r="P89" s="8"/>
      <c r="Q89" s="8"/>
      <c r="R89" s="8"/>
      <c r="S89" s="8"/>
      <c r="T89" s="8">
        <v>-1</v>
      </c>
      <c r="U89" s="8"/>
      <c r="V89" s="8"/>
      <c r="W89" s="8"/>
      <c r="X89" s="8"/>
      <c r="Y89" s="8">
        <v>-1</v>
      </c>
      <c r="Z89" s="8">
        <v>-1</v>
      </c>
      <c r="AA89" s="8" t="s">
        <v>13</v>
      </c>
      <c r="AB89" s="8"/>
      <c r="AC89" s="8"/>
      <c r="AD89" s="8"/>
      <c r="AE89" s="8"/>
      <c r="AF89" s="8"/>
      <c r="AG89" s="8"/>
      <c r="AH89" s="8"/>
      <c r="AI89" s="8"/>
      <c r="AJ89" s="8"/>
      <c r="AK89" s="12">
        <v>42</v>
      </c>
    </row>
    <row r="90" spans="1:42" x14ac:dyDescent="0.2">
      <c r="A90" s="3" t="s">
        <v>81</v>
      </c>
      <c r="B90" s="3" t="s">
        <v>52</v>
      </c>
      <c r="C90" s="3" t="s">
        <v>7</v>
      </c>
      <c r="D90" s="3" t="s">
        <v>136</v>
      </c>
      <c r="E90" s="38" t="s">
        <v>33</v>
      </c>
      <c r="F90" s="3" t="s">
        <v>8</v>
      </c>
      <c r="G90" s="5">
        <v>7.0000000000000001E-3</v>
      </c>
      <c r="L90" s="5">
        <v>0.05</v>
      </c>
      <c r="M90" s="5">
        <v>0.03</v>
      </c>
      <c r="N90" s="5">
        <v>0.11</v>
      </c>
      <c r="O90" s="5">
        <v>0.27</v>
      </c>
      <c r="W90" s="5">
        <v>0.29699999999999999</v>
      </c>
      <c r="Y90" s="5">
        <v>0.76</v>
      </c>
      <c r="AJ90" s="5">
        <v>2.9000000000000001E-2</v>
      </c>
      <c r="AK90" s="12">
        <v>43</v>
      </c>
      <c r="AM90" s="9">
        <f>+AP90/$AP$3</f>
        <v>2.0655382931115085E-5</v>
      </c>
      <c r="AN90" s="10">
        <f>+AN88+AM90</f>
        <v>0.99989885113509946</v>
      </c>
      <c r="AO90" s="10"/>
      <c r="AP90" s="5">
        <f>SUM(G90:AJ90)</f>
        <v>1.5529999999999999</v>
      </c>
    </row>
    <row r="91" spans="1:42" x14ac:dyDescent="0.2">
      <c r="A91" s="3" t="s">
        <v>81</v>
      </c>
      <c r="B91" s="3" t="s">
        <v>52</v>
      </c>
      <c r="C91" s="3" t="s">
        <v>7</v>
      </c>
      <c r="D91" s="3" t="s">
        <v>136</v>
      </c>
      <c r="E91" s="38" t="s">
        <v>33</v>
      </c>
      <c r="F91" s="3" t="s">
        <v>9</v>
      </c>
      <c r="G91" s="8" t="s">
        <v>12</v>
      </c>
      <c r="H91" s="8"/>
      <c r="I91" s="8" t="s">
        <v>13</v>
      </c>
      <c r="J91" s="8"/>
      <c r="K91" s="8"/>
      <c r="L91" s="8">
        <v>-1</v>
      </c>
      <c r="M91" s="8">
        <v>-1</v>
      </c>
      <c r="N91" s="8">
        <v>-1</v>
      </c>
      <c r="O91" s="8">
        <v>-1</v>
      </c>
      <c r="P91" s="8"/>
      <c r="Q91" s="8"/>
      <c r="R91" s="8"/>
      <c r="S91" s="8"/>
      <c r="T91" s="8"/>
      <c r="U91" s="8"/>
      <c r="V91" s="8"/>
      <c r="W91" s="8">
        <v>-1</v>
      </c>
      <c r="X91" s="8"/>
      <c r="Y91" s="8">
        <v>-1</v>
      </c>
      <c r="Z91" s="8"/>
      <c r="AA91" s="8"/>
      <c r="AB91" s="8"/>
      <c r="AC91" s="8"/>
      <c r="AD91" s="8"/>
      <c r="AE91" s="8"/>
      <c r="AF91" s="8"/>
      <c r="AG91" s="8"/>
      <c r="AH91" s="8"/>
      <c r="AI91" s="8"/>
      <c r="AJ91" s="8">
        <v>-1</v>
      </c>
      <c r="AK91" s="12">
        <v>43</v>
      </c>
    </row>
    <row r="92" spans="1:42" x14ac:dyDescent="0.2">
      <c r="A92" s="3" t="s">
        <v>81</v>
      </c>
      <c r="B92" s="3" t="s">
        <v>52</v>
      </c>
      <c r="C92" s="3" t="s">
        <v>7</v>
      </c>
      <c r="D92" s="3" t="s">
        <v>136</v>
      </c>
      <c r="E92" s="38" t="s">
        <v>34</v>
      </c>
      <c r="F92" s="3" t="s">
        <v>8</v>
      </c>
      <c r="K92" s="5">
        <v>0.05</v>
      </c>
      <c r="O92" s="5">
        <v>0.28000000000000003</v>
      </c>
      <c r="P92" s="5">
        <v>0.18</v>
      </c>
      <c r="Q92" s="5">
        <v>0.18</v>
      </c>
      <c r="R92" s="5">
        <v>9.6000000000000002E-2</v>
      </c>
      <c r="S92" s="5">
        <v>0.13200000000000001</v>
      </c>
      <c r="T92" s="5">
        <v>1.0999999999999999E-2</v>
      </c>
      <c r="W92" s="5">
        <v>2.1999999999999999E-2</v>
      </c>
      <c r="X92" s="5">
        <v>0.374</v>
      </c>
      <c r="Y92" s="5">
        <v>6.0000000000000001E-3</v>
      </c>
      <c r="AB92" s="5">
        <v>1.9E-2</v>
      </c>
      <c r="AE92" s="5">
        <v>2.5999999999999999E-2</v>
      </c>
      <c r="AK92" s="12">
        <v>44</v>
      </c>
      <c r="AM92" s="9">
        <f>+AP92/$AP$3</f>
        <v>1.8301227890028561E-5</v>
      </c>
      <c r="AN92" s="10">
        <f>+AN90+AM92</f>
        <v>0.9999171523629895</v>
      </c>
      <c r="AO92" s="10"/>
      <c r="AP92" s="5">
        <f>SUM(G92:AJ92)</f>
        <v>1.3759999999999999</v>
      </c>
    </row>
    <row r="93" spans="1:42" x14ac:dyDescent="0.2">
      <c r="A93" s="3" t="s">
        <v>81</v>
      </c>
      <c r="B93" s="3" t="s">
        <v>52</v>
      </c>
      <c r="C93" s="3" t="s">
        <v>7</v>
      </c>
      <c r="D93" s="3" t="s">
        <v>136</v>
      </c>
      <c r="E93" s="38" t="s">
        <v>34</v>
      </c>
      <c r="F93" s="3" t="s">
        <v>9</v>
      </c>
      <c r="G93" s="8"/>
      <c r="H93" s="8"/>
      <c r="I93" s="8"/>
      <c r="J93" s="8"/>
      <c r="K93" s="8">
        <v>-1</v>
      </c>
      <c r="L93" s="8"/>
      <c r="M93" s="8"/>
      <c r="N93" s="8"/>
      <c r="O93" s="8">
        <v>-1</v>
      </c>
      <c r="P93" s="8">
        <v>-1</v>
      </c>
      <c r="Q93" s="8">
        <v>-1</v>
      </c>
      <c r="R93" s="8">
        <v>-1</v>
      </c>
      <c r="S93" s="8">
        <v>-1</v>
      </c>
      <c r="T93" s="8">
        <v>-1</v>
      </c>
      <c r="U93" s="8"/>
      <c r="V93" s="8"/>
      <c r="W93" s="8">
        <v>-1</v>
      </c>
      <c r="X93" s="8">
        <v>-1</v>
      </c>
      <c r="Y93" s="8">
        <v>-1</v>
      </c>
      <c r="Z93" s="8"/>
      <c r="AA93" s="8"/>
      <c r="AB93" s="8">
        <v>-1</v>
      </c>
      <c r="AC93" s="8"/>
      <c r="AD93" s="8"/>
      <c r="AE93" s="8">
        <v>-1</v>
      </c>
      <c r="AF93" s="8"/>
      <c r="AG93" s="8"/>
      <c r="AH93" s="8"/>
      <c r="AI93" s="8"/>
      <c r="AJ93" s="8"/>
      <c r="AK93" s="12">
        <v>44</v>
      </c>
    </row>
    <row r="94" spans="1:42" x14ac:dyDescent="0.2">
      <c r="A94" s="3" t="s">
        <v>81</v>
      </c>
      <c r="B94" s="3" t="s">
        <v>52</v>
      </c>
      <c r="C94" s="3" t="s">
        <v>7</v>
      </c>
      <c r="D94" s="3" t="s">
        <v>32</v>
      </c>
      <c r="E94" s="38" t="s">
        <v>25</v>
      </c>
      <c r="F94" s="3" t="s">
        <v>8</v>
      </c>
      <c r="S94" s="5">
        <v>4.3999999999999997E-2</v>
      </c>
      <c r="U94" s="5">
        <v>0.14499999999999999</v>
      </c>
      <c r="V94" s="5">
        <v>0.18</v>
      </c>
      <c r="W94" s="5">
        <v>0.17199999999999999</v>
      </c>
      <c r="X94" s="5">
        <v>0.11</v>
      </c>
      <c r="Z94" s="5">
        <v>0.46899999999999997</v>
      </c>
      <c r="AA94" s="5">
        <v>9.4E-2</v>
      </c>
      <c r="AB94" s="5">
        <v>1.7000000000000001E-2</v>
      </c>
      <c r="AC94" s="5">
        <v>6.6000000000000003E-2</v>
      </c>
      <c r="AD94" s="5">
        <v>1.2999999999999999E-2</v>
      </c>
      <c r="AI94" s="5">
        <v>1.4999999999999999E-2</v>
      </c>
      <c r="AK94" s="12">
        <v>45</v>
      </c>
      <c r="AM94" s="9">
        <f>+AP94/$AP$3</f>
        <v>1.7622912030732442E-5</v>
      </c>
      <c r="AN94" s="10">
        <f>+AN92+AM94</f>
        <v>0.99993477527502028</v>
      </c>
      <c r="AO94" s="10"/>
      <c r="AP94" s="5">
        <f>SUM(G94:AJ94)</f>
        <v>1.3249999999999997</v>
      </c>
    </row>
    <row r="95" spans="1:42" x14ac:dyDescent="0.2">
      <c r="A95" s="3" t="s">
        <v>81</v>
      </c>
      <c r="B95" s="3" t="s">
        <v>52</v>
      </c>
      <c r="C95" s="3" t="s">
        <v>7</v>
      </c>
      <c r="D95" s="3" t="s">
        <v>32</v>
      </c>
      <c r="E95" s="38" t="s">
        <v>25</v>
      </c>
      <c r="F95" s="3" t="s">
        <v>9</v>
      </c>
      <c r="G95" s="8"/>
      <c r="H95" s="8"/>
      <c r="I95" s="8"/>
      <c r="J95" s="8"/>
      <c r="K95" s="8"/>
      <c r="L95" s="8"/>
      <c r="M95" s="8"/>
      <c r="N95" s="8"/>
      <c r="O95" s="8"/>
      <c r="P95" s="8"/>
      <c r="Q95" s="8"/>
      <c r="R95" s="8"/>
      <c r="S95" s="8" t="s">
        <v>13</v>
      </c>
      <c r="T95" s="8"/>
      <c r="U95" s="8" t="s">
        <v>13</v>
      </c>
      <c r="V95" s="8" t="s">
        <v>13</v>
      </c>
      <c r="W95" s="8" t="s">
        <v>13</v>
      </c>
      <c r="X95" s="8" t="s">
        <v>13</v>
      </c>
      <c r="Y95" s="8"/>
      <c r="Z95" s="8" t="s">
        <v>13</v>
      </c>
      <c r="AA95" s="8" t="s">
        <v>13</v>
      </c>
      <c r="AB95" s="8" t="s">
        <v>13</v>
      </c>
      <c r="AC95" s="8" t="s">
        <v>13</v>
      </c>
      <c r="AD95" s="8" t="s">
        <v>13</v>
      </c>
      <c r="AE95" s="8"/>
      <c r="AF95" s="8"/>
      <c r="AG95" s="8"/>
      <c r="AH95" s="8"/>
      <c r="AI95" s="8" t="s">
        <v>13</v>
      </c>
      <c r="AJ95" s="8"/>
      <c r="AK95" s="12">
        <v>45</v>
      </c>
    </row>
    <row r="96" spans="1:42" x14ac:dyDescent="0.2">
      <c r="A96" s="3" t="s">
        <v>81</v>
      </c>
      <c r="B96" s="3" t="s">
        <v>52</v>
      </c>
      <c r="C96" s="3" t="s">
        <v>17</v>
      </c>
      <c r="D96" s="3" t="s">
        <v>106</v>
      </c>
      <c r="E96" s="38" t="s">
        <v>22</v>
      </c>
      <c r="F96" s="3" t="s">
        <v>8</v>
      </c>
      <c r="AC96" s="5">
        <v>0.38</v>
      </c>
      <c r="AD96" s="5">
        <v>0.25</v>
      </c>
      <c r="AF96" s="5">
        <v>0.18</v>
      </c>
      <c r="AH96" s="5">
        <v>0.28000000000000003</v>
      </c>
      <c r="AK96" s="12">
        <v>46</v>
      </c>
      <c r="AM96" s="9">
        <f>+AP96/$AP$3</f>
        <v>1.4497338953583675E-5</v>
      </c>
      <c r="AN96" s="10">
        <f>+AN94+AM96</f>
        <v>0.99994927261397382</v>
      </c>
      <c r="AO96" s="10"/>
      <c r="AP96" s="5">
        <f>SUM(G96:AJ96)</f>
        <v>1.0900000000000001</v>
      </c>
    </row>
    <row r="97" spans="1:42" x14ac:dyDescent="0.2">
      <c r="A97" s="3" t="s">
        <v>81</v>
      </c>
      <c r="B97" s="3" t="s">
        <v>52</v>
      </c>
      <c r="C97" s="3" t="s">
        <v>17</v>
      </c>
      <c r="D97" s="3" t="s">
        <v>106</v>
      </c>
      <c r="E97" s="38" t="s">
        <v>22</v>
      </c>
      <c r="F97" s="3" t="s">
        <v>9</v>
      </c>
      <c r="G97" s="8"/>
      <c r="H97" s="8"/>
      <c r="I97" s="8"/>
      <c r="J97" s="8"/>
      <c r="K97" s="8"/>
      <c r="L97" s="8"/>
      <c r="M97" s="8"/>
      <c r="N97" s="8"/>
      <c r="O97" s="8"/>
      <c r="P97" s="8"/>
      <c r="Q97" s="8"/>
      <c r="R97" s="8"/>
      <c r="S97" s="8"/>
      <c r="T97" s="8"/>
      <c r="U97" s="8"/>
      <c r="V97" s="8"/>
      <c r="W97" s="8"/>
      <c r="X97" s="8"/>
      <c r="Y97" s="8"/>
      <c r="Z97" s="8"/>
      <c r="AA97" s="8"/>
      <c r="AB97" s="8"/>
      <c r="AC97" s="8" t="s">
        <v>13</v>
      </c>
      <c r="AD97" s="8" t="s">
        <v>13</v>
      </c>
      <c r="AE97" s="8"/>
      <c r="AF97" s="8" t="s">
        <v>13</v>
      </c>
      <c r="AG97" s="8"/>
      <c r="AH97" s="8" t="s">
        <v>13</v>
      </c>
      <c r="AI97" s="8"/>
      <c r="AJ97" s="8"/>
      <c r="AK97" s="12">
        <v>46</v>
      </c>
    </row>
    <row r="98" spans="1:42" x14ac:dyDescent="0.2">
      <c r="A98" s="3" t="s">
        <v>81</v>
      </c>
      <c r="B98" s="3" t="s">
        <v>52</v>
      </c>
      <c r="C98" s="3" t="s">
        <v>7</v>
      </c>
      <c r="D98" s="3" t="s">
        <v>142</v>
      </c>
      <c r="E98" s="38" t="s">
        <v>15</v>
      </c>
      <c r="F98" s="3" t="s">
        <v>8</v>
      </c>
      <c r="AJ98" s="5">
        <v>0.64</v>
      </c>
      <c r="AK98" s="12">
        <v>47</v>
      </c>
      <c r="AM98" s="9">
        <f>+AP98/$AP$3</f>
        <v>8.5121990186179368E-6</v>
      </c>
      <c r="AN98" s="10">
        <f>+AN96+AM98</f>
        <v>0.99995778481299247</v>
      </c>
      <c r="AO98" s="10"/>
      <c r="AP98" s="5">
        <f>SUM(G98:AJ98)</f>
        <v>0.64</v>
      </c>
    </row>
    <row r="99" spans="1:42" x14ac:dyDescent="0.2">
      <c r="A99" s="3" t="s">
        <v>81</v>
      </c>
      <c r="B99" s="3" t="s">
        <v>52</v>
      </c>
      <c r="C99" s="3" t="s">
        <v>7</v>
      </c>
      <c r="D99" s="3" t="s">
        <v>142</v>
      </c>
      <c r="E99" s="38" t="s">
        <v>15</v>
      </c>
      <c r="F99" s="3" t="s">
        <v>9</v>
      </c>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v>-1</v>
      </c>
      <c r="AK99" s="12">
        <v>47</v>
      </c>
    </row>
    <row r="100" spans="1:42" x14ac:dyDescent="0.2">
      <c r="A100" s="3" t="s">
        <v>81</v>
      </c>
      <c r="B100" s="3" t="s">
        <v>52</v>
      </c>
      <c r="C100" s="3" t="s">
        <v>7</v>
      </c>
      <c r="D100" s="3" t="s">
        <v>23</v>
      </c>
      <c r="E100" s="38" t="s">
        <v>15</v>
      </c>
      <c r="F100" s="3" t="s">
        <v>8</v>
      </c>
      <c r="S100" s="5">
        <v>0.27900000000000003</v>
      </c>
      <c r="T100" s="5">
        <v>0.19400000000000001</v>
      </c>
      <c r="V100" s="5">
        <v>8.8999999999999996E-2</v>
      </c>
      <c r="AK100" s="12">
        <v>48</v>
      </c>
      <c r="AM100" s="9">
        <f>+AP100/$AP$3</f>
        <v>7.4747747632238759E-6</v>
      </c>
      <c r="AN100" s="10">
        <f>+AN98+AM100</f>
        <v>0.99996525958775573</v>
      </c>
      <c r="AO100" s="10"/>
      <c r="AP100" s="5">
        <f>SUM(G100:AJ100)</f>
        <v>0.56200000000000006</v>
      </c>
    </row>
    <row r="101" spans="1:42" x14ac:dyDescent="0.2">
      <c r="A101" s="3" t="s">
        <v>81</v>
      </c>
      <c r="B101" s="3" t="s">
        <v>52</v>
      </c>
      <c r="C101" s="3" t="s">
        <v>7</v>
      </c>
      <c r="D101" s="3" t="s">
        <v>23</v>
      </c>
      <c r="E101" s="38" t="s">
        <v>15</v>
      </c>
      <c r="F101" s="3" t="s">
        <v>9</v>
      </c>
      <c r="G101" s="8"/>
      <c r="H101" s="8"/>
      <c r="I101" s="8"/>
      <c r="J101" s="8"/>
      <c r="K101" s="8"/>
      <c r="L101" s="8"/>
      <c r="M101" s="8"/>
      <c r="N101" s="8"/>
      <c r="O101" s="8"/>
      <c r="P101" s="8"/>
      <c r="Q101" s="8"/>
      <c r="R101" s="8"/>
      <c r="S101" s="8">
        <v>-1</v>
      </c>
      <c r="T101" s="8">
        <v>-1</v>
      </c>
      <c r="U101" s="8"/>
      <c r="V101" s="8">
        <v>-1</v>
      </c>
      <c r="W101" s="8"/>
      <c r="X101" s="8"/>
      <c r="Y101" s="8"/>
      <c r="Z101" s="8"/>
      <c r="AA101" s="8"/>
      <c r="AB101" s="8"/>
      <c r="AC101" s="8"/>
      <c r="AD101" s="8"/>
      <c r="AE101" s="8"/>
      <c r="AF101" s="8"/>
      <c r="AG101" s="8"/>
      <c r="AH101" s="8"/>
      <c r="AI101" s="8"/>
      <c r="AJ101" s="8"/>
      <c r="AK101" s="12">
        <v>48</v>
      </c>
    </row>
    <row r="102" spans="1:42" x14ac:dyDescent="0.2">
      <c r="A102" s="3" t="s">
        <v>81</v>
      </c>
      <c r="B102" s="3" t="s">
        <v>52</v>
      </c>
      <c r="C102" s="3" t="s">
        <v>7</v>
      </c>
      <c r="D102" s="3" t="s">
        <v>142</v>
      </c>
      <c r="E102" s="38" t="s">
        <v>27</v>
      </c>
      <c r="F102" s="3" t="s">
        <v>8</v>
      </c>
      <c r="AA102" s="5">
        <v>0.5</v>
      </c>
      <c r="AK102" s="12">
        <v>49</v>
      </c>
      <c r="AM102" s="9">
        <f>+AP102/$AP$3</f>
        <v>6.6501554832952628E-6</v>
      </c>
      <c r="AN102" s="10">
        <f>+AN100+AM102</f>
        <v>0.99997190974323902</v>
      </c>
      <c r="AO102" s="10"/>
      <c r="AP102" s="5">
        <f>SUM(G102:AJ102)</f>
        <v>0.5</v>
      </c>
    </row>
    <row r="103" spans="1:42" x14ac:dyDescent="0.2">
      <c r="A103" s="3" t="s">
        <v>81</v>
      </c>
      <c r="B103" s="3" t="s">
        <v>52</v>
      </c>
      <c r="C103" s="3" t="s">
        <v>7</v>
      </c>
      <c r="D103" s="3" t="s">
        <v>142</v>
      </c>
      <c r="E103" s="38" t="s">
        <v>27</v>
      </c>
      <c r="F103" s="3" t="s">
        <v>9</v>
      </c>
      <c r="G103" s="8"/>
      <c r="H103" s="8"/>
      <c r="I103" s="8"/>
      <c r="J103" s="8"/>
      <c r="K103" s="8"/>
      <c r="L103" s="8"/>
      <c r="M103" s="8"/>
      <c r="N103" s="8"/>
      <c r="O103" s="8"/>
      <c r="P103" s="8"/>
      <c r="Q103" s="8"/>
      <c r="R103" s="8"/>
      <c r="S103" s="8"/>
      <c r="T103" s="8"/>
      <c r="U103" s="8"/>
      <c r="V103" s="8"/>
      <c r="W103" s="8"/>
      <c r="X103" s="8"/>
      <c r="Y103" s="8"/>
      <c r="Z103" s="8"/>
      <c r="AA103" s="8">
        <v>-1</v>
      </c>
      <c r="AB103" s="8"/>
      <c r="AC103" s="8"/>
      <c r="AD103" s="8"/>
      <c r="AE103" s="8"/>
      <c r="AF103" s="8"/>
      <c r="AG103" s="8"/>
      <c r="AH103" s="8"/>
      <c r="AI103" s="8"/>
      <c r="AJ103" s="8"/>
      <c r="AK103" s="12">
        <v>49</v>
      </c>
    </row>
    <row r="104" spans="1:42" x14ac:dyDescent="0.2">
      <c r="A104" s="3" t="s">
        <v>81</v>
      </c>
      <c r="B104" s="3" t="s">
        <v>52</v>
      </c>
      <c r="C104" s="3" t="s">
        <v>17</v>
      </c>
      <c r="D104" s="3" t="s">
        <v>26</v>
      </c>
      <c r="E104" s="38" t="s">
        <v>31</v>
      </c>
      <c r="F104" s="3" t="s">
        <v>8</v>
      </c>
      <c r="W104" s="5">
        <v>2.1999999999999999E-2</v>
      </c>
      <c r="Y104" s="5">
        <v>0.25900000000000001</v>
      </c>
      <c r="Z104" s="5">
        <v>0.13</v>
      </c>
      <c r="AC104" s="5">
        <v>1.4999999999999999E-2</v>
      </c>
      <c r="AF104" s="5">
        <v>5.0000000000000001E-3</v>
      </c>
      <c r="AG104" s="5">
        <v>1.2999999999999999E-2</v>
      </c>
      <c r="AK104" s="12">
        <v>50</v>
      </c>
      <c r="AM104" s="9">
        <f>+AP104/$AP$3</f>
        <v>5.9053380691661946E-6</v>
      </c>
      <c r="AN104" s="10">
        <f>+AN102+AM104</f>
        <v>0.99997781508130823</v>
      </c>
      <c r="AO104" s="10"/>
      <c r="AP104" s="5">
        <f>SUM(G104:AJ104)</f>
        <v>0.44400000000000006</v>
      </c>
    </row>
    <row r="105" spans="1:42" x14ac:dyDescent="0.2">
      <c r="A105" s="3" t="s">
        <v>81</v>
      </c>
      <c r="B105" s="3" t="s">
        <v>52</v>
      </c>
      <c r="C105" s="3" t="s">
        <v>17</v>
      </c>
      <c r="D105" s="3" t="s">
        <v>26</v>
      </c>
      <c r="E105" s="38" t="s">
        <v>31</v>
      </c>
      <c r="F105" s="3" t="s">
        <v>9</v>
      </c>
      <c r="G105" s="8"/>
      <c r="H105" s="8"/>
      <c r="I105" s="8"/>
      <c r="J105" s="8"/>
      <c r="K105" s="8"/>
      <c r="L105" s="8"/>
      <c r="M105" s="8"/>
      <c r="N105" s="8"/>
      <c r="O105" s="8"/>
      <c r="P105" s="8"/>
      <c r="Q105" s="8"/>
      <c r="R105" s="8"/>
      <c r="S105" s="8"/>
      <c r="T105" s="8" t="s">
        <v>13</v>
      </c>
      <c r="U105" s="8"/>
      <c r="V105" s="8"/>
      <c r="W105" s="8" t="s">
        <v>13</v>
      </c>
      <c r="X105" s="8"/>
      <c r="Y105" s="8" t="s">
        <v>13</v>
      </c>
      <c r="Z105" s="8">
        <v>-1</v>
      </c>
      <c r="AA105" s="8"/>
      <c r="AB105" s="8"/>
      <c r="AC105" s="8">
        <v>-1</v>
      </c>
      <c r="AD105" s="8"/>
      <c r="AE105" s="8"/>
      <c r="AF105" s="8" t="s">
        <v>13</v>
      </c>
      <c r="AG105" s="8" t="s">
        <v>13</v>
      </c>
      <c r="AH105" s="8"/>
      <c r="AI105" s="8"/>
      <c r="AJ105" s="8"/>
      <c r="AK105" s="12">
        <v>50</v>
      </c>
    </row>
    <row r="106" spans="1:42" x14ac:dyDescent="0.2">
      <c r="A106" s="3" t="s">
        <v>81</v>
      </c>
      <c r="B106" s="3" t="s">
        <v>52</v>
      </c>
      <c r="C106" s="3" t="s">
        <v>7</v>
      </c>
      <c r="D106" s="3" t="s">
        <v>137</v>
      </c>
      <c r="E106" s="38" t="s">
        <v>33</v>
      </c>
      <c r="F106" s="3" t="s">
        <v>8</v>
      </c>
      <c r="Y106" s="5">
        <v>0.25700000000000001</v>
      </c>
      <c r="Z106" s="5">
        <v>0.129</v>
      </c>
      <c r="AK106" s="12">
        <v>51</v>
      </c>
      <c r="AM106" s="9">
        <f>+AP106/$AP$3</f>
        <v>5.133920033103943E-6</v>
      </c>
      <c r="AN106" s="10">
        <f>+AN104+AM106</f>
        <v>0.99998294900134133</v>
      </c>
      <c r="AO106" s="10"/>
      <c r="AP106" s="5">
        <f>SUM(G106:AJ106)</f>
        <v>0.38600000000000001</v>
      </c>
    </row>
    <row r="107" spans="1:42" x14ac:dyDescent="0.2">
      <c r="A107" s="3" t="s">
        <v>81</v>
      </c>
      <c r="B107" s="3" t="s">
        <v>52</v>
      </c>
      <c r="C107" s="3" t="s">
        <v>7</v>
      </c>
      <c r="D107" s="3" t="s">
        <v>137</v>
      </c>
      <c r="E107" s="38" t="s">
        <v>33</v>
      </c>
      <c r="F107" s="3" t="s">
        <v>9</v>
      </c>
      <c r="G107" s="8"/>
      <c r="H107" s="8"/>
      <c r="I107" s="8"/>
      <c r="J107" s="8"/>
      <c r="K107" s="8"/>
      <c r="L107" s="8"/>
      <c r="M107" s="8"/>
      <c r="N107" s="8"/>
      <c r="O107" s="8"/>
      <c r="P107" s="8"/>
      <c r="Q107" s="8"/>
      <c r="R107" s="8"/>
      <c r="S107" s="8"/>
      <c r="T107" s="8"/>
      <c r="U107" s="8"/>
      <c r="V107" s="8"/>
      <c r="W107" s="8"/>
      <c r="X107" s="8"/>
      <c r="Y107" s="8">
        <v>-1</v>
      </c>
      <c r="Z107" s="8">
        <v>-1</v>
      </c>
      <c r="AA107" s="8"/>
      <c r="AB107" s="8"/>
      <c r="AC107" s="8"/>
      <c r="AD107" s="8"/>
      <c r="AE107" s="8"/>
      <c r="AF107" s="8"/>
      <c r="AG107" s="8"/>
      <c r="AH107" s="8"/>
      <c r="AI107" s="8"/>
      <c r="AJ107" s="8"/>
      <c r="AK107" s="12">
        <v>51</v>
      </c>
    </row>
    <row r="108" spans="1:42" x14ac:dyDescent="0.2">
      <c r="A108" s="3" t="s">
        <v>81</v>
      </c>
      <c r="B108" s="3" t="s">
        <v>52</v>
      </c>
      <c r="C108" s="3" t="s">
        <v>7</v>
      </c>
      <c r="D108" s="3" t="s">
        <v>32</v>
      </c>
      <c r="E108" s="38" t="s">
        <v>15</v>
      </c>
      <c r="F108" s="3" t="s">
        <v>8</v>
      </c>
      <c r="Q108" s="5">
        <v>3.0000000000000001E-3</v>
      </c>
      <c r="R108" s="5">
        <v>7.0000000000000001E-3</v>
      </c>
      <c r="S108" s="5">
        <v>4.9000000000000002E-2</v>
      </c>
      <c r="U108" s="5">
        <v>6.0000000000000001E-3</v>
      </c>
      <c r="V108" s="5">
        <v>7.0999999999999994E-2</v>
      </c>
      <c r="W108" s="5">
        <v>6.6000000000000003E-2</v>
      </c>
      <c r="X108" s="5">
        <v>7.0000000000000001E-3</v>
      </c>
      <c r="Y108" s="5">
        <v>1.2E-2</v>
      </c>
      <c r="AA108" s="5">
        <v>8.9999999999999993E-3</v>
      </c>
      <c r="AB108" s="5">
        <v>5.0000000000000001E-3</v>
      </c>
      <c r="AC108" s="5">
        <v>0.05</v>
      </c>
      <c r="AD108" s="5">
        <v>6.0000000000000001E-3</v>
      </c>
      <c r="AE108" s="5">
        <v>7.0000000000000001E-3</v>
      </c>
      <c r="AG108" s="5">
        <v>5.0000000000000001E-3</v>
      </c>
      <c r="AK108" s="12">
        <v>52</v>
      </c>
      <c r="AM108" s="9">
        <f>+AP108/$AP$3</f>
        <v>4.0299942228769298E-6</v>
      </c>
      <c r="AN108" s="10">
        <f>+AN106+AM108</f>
        <v>0.99998697899556421</v>
      </c>
      <c r="AO108" s="10"/>
      <c r="AP108" s="5">
        <f>SUM(G108:AJ108)</f>
        <v>0.30300000000000005</v>
      </c>
    </row>
    <row r="109" spans="1:42" x14ac:dyDescent="0.2">
      <c r="A109" s="3" t="s">
        <v>81</v>
      </c>
      <c r="B109" s="3" t="s">
        <v>52</v>
      </c>
      <c r="C109" s="3" t="s">
        <v>7</v>
      </c>
      <c r="D109" s="3" t="s">
        <v>32</v>
      </c>
      <c r="E109" s="38" t="s">
        <v>15</v>
      </c>
      <c r="F109" s="3" t="s">
        <v>9</v>
      </c>
      <c r="G109" s="8"/>
      <c r="H109" s="8"/>
      <c r="I109" s="8"/>
      <c r="J109" s="8"/>
      <c r="K109" s="8"/>
      <c r="L109" s="8"/>
      <c r="M109" s="8"/>
      <c r="N109" s="8"/>
      <c r="O109" s="8"/>
      <c r="P109" s="8"/>
      <c r="Q109" s="8">
        <v>-1</v>
      </c>
      <c r="R109" s="8" t="s">
        <v>13</v>
      </c>
      <c r="S109" s="8" t="s">
        <v>13</v>
      </c>
      <c r="T109" s="8"/>
      <c r="U109" s="8" t="s">
        <v>13</v>
      </c>
      <c r="V109" s="8" t="s">
        <v>13</v>
      </c>
      <c r="W109" s="8" t="s">
        <v>13</v>
      </c>
      <c r="X109" s="8" t="s">
        <v>13</v>
      </c>
      <c r="Y109" s="8" t="s">
        <v>13</v>
      </c>
      <c r="Z109" s="8"/>
      <c r="AA109" s="8" t="s">
        <v>13</v>
      </c>
      <c r="AB109" s="8" t="s">
        <v>13</v>
      </c>
      <c r="AC109" s="8" t="s">
        <v>13</v>
      </c>
      <c r="AD109" s="8" t="s">
        <v>13</v>
      </c>
      <c r="AE109" s="8" t="s">
        <v>13</v>
      </c>
      <c r="AF109" s="8"/>
      <c r="AG109" s="8" t="s">
        <v>13</v>
      </c>
      <c r="AH109" s="8"/>
      <c r="AI109" s="8"/>
      <c r="AJ109" s="8"/>
      <c r="AK109" s="12">
        <v>52</v>
      </c>
    </row>
    <row r="110" spans="1:42" x14ac:dyDescent="0.2">
      <c r="A110" s="3" t="s">
        <v>81</v>
      </c>
      <c r="B110" s="3" t="s">
        <v>52</v>
      </c>
      <c r="C110" s="3" t="s">
        <v>7</v>
      </c>
      <c r="D110" s="3" t="s">
        <v>136</v>
      </c>
      <c r="E110" s="38" t="s">
        <v>82</v>
      </c>
      <c r="F110" s="3" t="s">
        <v>8</v>
      </c>
      <c r="P110" s="5">
        <v>0.04</v>
      </c>
      <c r="AE110" s="5">
        <v>8.9999999999999993E-3</v>
      </c>
      <c r="AG110" s="5">
        <v>0.109</v>
      </c>
      <c r="AH110" s="5">
        <v>5.2999999999999999E-2</v>
      </c>
      <c r="AK110" s="12">
        <v>53</v>
      </c>
      <c r="AM110" s="9">
        <f>+AP110/$AP$3</f>
        <v>2.806365613950601E-6</v>
      </c>
      <c r="AN110" s="10">
        <f>+AN108+AM110</f>
        <v>0.99998978536117822</v>
      </c>
      <c r="AO110" s="10"/>
      <c r="AP110" s="5">
        <f>SUM(G110:AJ110)</f>
        <v>0.21099999999999999</v>
      </c>
    </row>
    <row r="111" spans="1:42" x14ac:dyDescent="0.2">
      <c r="A111" s="3" t="s">
        <v>81</v>
      </c>
      <c r="B111" s="3" t="s">
        <v>52</v>
      </c>
      <c r="C111" s="3" t="s">
        <v>7</v>
      </c>
      <c r="D111" s="3" t="s">
        <v>136</v>
      </c>
      <c r="E111" s="38" t="s">
        <v>82</v>
      </c>
      <c r="F111" s="3" t="s">
        <v>9</v>
      </c>
      <c r="G111" s="8"/>
      <c r="H111" s="8"/>
      <c r="I111" s="8"/>
      <c r="J111" s="8"/>
      <c r="K111" s="8"/>
      <c r="L111" s="8"/>
      <c r="M111" s="8"/>
      <c r="N111" s="8"/>
      <c r="O111" s="8"/>
      <c r="P111" s="8">
        <v>-1</v>
      </c>
      <c r="Q111" s="8"/>
      <c r="R111" s="8"/>
      <c r="S111" s="8"/>
      <c r="T111" s="8"/>
      <c r="U111" s="8"/>
      <c r="V111" s="8"/>
      <c r="W111" s="8"/>
      <c r="X111" s="8"/>
      <c r="Y111" s="8"/>
      <c r="Z111" s="8"/>
      <c r="AA111" s="8"/>
      <c r="AB111" s="8"/>
      <c r="AC111" s="8"/>
      <c r="AD111" s="8"/>
      <c r="AE111" s="8">
        <v>-1</v>
      </c>
      <c r="AF111" s="8"/>
      <c r="AG111" s="8">
        <v>-1</v>
      </c>
      <c r="AH111" s="8">
        <v>-1</v>
      </c>
      <c r="AI111" s="8"/>
      <c r="AJ111" s="8"/>
      <c r="AK111" s="12">
        <v>53</v>
      </c>
    </row>
    <row r="112" spans="1:42" x14ac:dyDescent="0.2">
      <c r="A112" s="3" t="s">
        <v>81</v>
      </c>
      <c r="B112" s="3" t="s">
        <v>52</v>
      </c>
      <c r="C112" s="3" t="s">
        <v>7</v>
      </c>
      <c r="D112" s="3" t="s">
        <v>137</v>
      </c>
      <c r="E112" s="38" t="s">
        <v>62</v>
      </c>
      <c r="F112" s="3" t="s">
        <v>8</v>
      </c>
      <c r="AE112" s="5">
        <v>0.158</v>
      </c>
      <c r="AF112" s="5">
        <v>1.7000000000000001E-2</v>
      </c>
      <c r="AG112" s="5">
        <v>1.4E-2</v>
      </c>
      <c r="AH112" s="5">
        <v>1.7999999999999999E-2</v>
      </c>
      <c r="AK112" s="12">
        <v>54</v>
      </c>
      <c r="AM112" s="9">
        <f>+AP112/$AP$3</f>
        <v>2.7531643700842386E-6</v>
      </c>
      <c r="AN112" s="10">
        <f>+AN110+AM112</f>
        <v>0.99999253852554826</v>
      </c>
      <c r="AO112" s="10"/>
      <c r="AP112" s="5">
        <f>SUM(G112:AJ112)</f>
        <v>0.20699999999999999</v>
      </c>
    </row>
    <row r="113" spans="1:42" x14ac:dyDescent="0.2">
      <c r="A113" s="3" t="s">
        <v>81</v>
      </c>
      <c r="B113" s="3" t="s">
        <v>52</v>
      </c>
      <c r="C113" s="3" t="s">
        <v>7</v>
      </c>
      <c r="D113" s="3" t="s">
        <v>137</v>
      </c>
      <c r="E113" s="38" t="s">
        <v>62</v>
      </c>
      <c r="F113" s="3" t="s">
        <v>9</v>
      </c>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t="s">
        <v>13</v>
      </c>
      <c r="AF113" s="8">
        <v>-1</v>
      </c>
      <c r="AG113" s="8" t="s">
        <v>13</v>
      </c>
      <c r="AH113" s="8">
        <v>-1</v>
      </c>
      <c r="AI113" s="8"/>
      <c r="AJ113" s="8"/>
      <c r="AK113" s="12">
        <v>54</v>
      </c>
    </row>
    <row r="114" spans="1:42" x14ac:dyDescent="0.2">
      <c r="A114" s="3" t="s">
        <v>81</v>
      </c>
      <c r="B114" s="3" t="s">
        <v>52</v>
      </c>
      <c r="C114" s="3" t="s">
        <v>17</v>
      </c>
      <c r="D114" s="3" t="s">
        <v>26</v>
      </c>
      <c r="E114" s="38" t="s">
        <v>34</v>
      </c>
      <c r="F114" s="3" t="s">
        <v>8</v>
      </c>
      <c r="T114" s="5">
        <v>0.14000000000000001</v>
      </c>
      <c r="AG114" s="5">
        <v>2.7E-2</v>
      </c>
      <c r="AK114" s="12">
        <v>55</v>
      </c>
      <c r="AM114" s="9">
        <f>+AP114/$AP$3</f>
        <v>2.2211519314206182E-6</v>
      </c>
      <c r="AN114" s="10">
        <f>+AN112+AM114</f>
        <v>0.99999475967747964</v>
      </c>
      <c r="AO114" s="10"/>
      <c r="AP114" s="5">
        <f>SUM(G114:AJ114)</f>
        <v>0.16700000000000001</v>
      </c>
    </row>
    <row r="115" spans="1:42" x14ac:dyDescent="0.2">
      <c r="A115" s="3" t="s">
        <v>81</v>
      </c>
      <c r="B115" s="3" t="s">
        <v>52</v>
      </c>
      <c r="C115" s="3" t="s">
        <v>17</v>
      </c>
      <c r="D115" s="3" t="s">
        <v>26</v>
      </c>
      <c r="E115" s="38" t="s">
        <v>34</v>
      </c>
      <c r="F115" s="3" t="s">
        <v>9</v>
      </c>
      <c r="G115" s="8"/>
      <c r="H115" s="8"/>
      <c r="I115" s="8"/>
      <c r="J115" s="8"/>
      <c r="K115" s="8"/>
      <c r="L115" s="8"/>
      <c r="M115" s="8"/>
      <c r="N115" s="8"/>
      <c r="O115" s="8"/>
      <c r="P115" s="8"/>
      <c r="Q115" s="8"/>
      <c r="R115" s="8"/>
      <c r="S115" s="8"/>
      <c r="T115" s="8" t="s">
        <v>13</v>
      </c>
      <c r="U115" s="8"/>
      <c r="V115" s="8"/>
      <c r="W115" s="8"/>
      <c r="X115" s="8"/>
      <c r="Y115" s="8"/>
      <c r="Z115" s="8"/>
      <c r="AA115" s="8"/>
      <c r="AB115" s="8"/>
      <c r="AC115" s="8"/>
      <c r="AD115" s="8"/>
      <c r="AE115" s="8"/>
      <c r="AF115" s="8"/>
      <c r="AG115" s="8" t="s">
        <v>13</v>
      </c>
      <c r="AH115" s="8"/>
      <c r="AI115" s="8"/>
      <c r="AJ115" s="8"/>
      <c r="AK115" s="12">
        <v>55</v>
      </c>
    </row>
    <row r="116" spans="1:42" x14ac:dyDescent="0.2">
      <c r="A116" s="3" t="s">
        <v>81</v>
      </c>
      <c r="B116" s="3" t="s">
        <v>52</v>
      </c>
      <c r="C116" s="3" t="s">
        <v>7</v>
      </c>
      <c r="D116" s="3" t="s">
        <v>137</v>
      </c>
      <c r="E116" s="38" t="s">
        <v>34</v>
      </c>
      <c r="F116" s="3" t="s">
        <v>8</v>
      </c>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v>6.9000000000000006E-2</v>
      </c>
      <c r="AI116" s="8"/>
      <c r="AJ116" s="8">
        <v>1.9E-2</v>
      </c>
      <c r="AK116" s="12">
        <v>56</v>
      </c>
      <c r="AM116" s="9">
        <f>+AP116/$AP$3</f>
        <v>1.1704273650599664E-6</v>
      </c>
      <c r="AN116" s="10">
        <f>+AN114+AM116</f>
        <v>0.99999593010484467</v>
      </c>
      <c r="AO116" s="10"/>
      <c r="AP116" s="5">
        <f>SUM(G116:AJ116)</f>
        <v>8.8000000000000009E-2</v>
      </c>
    </row>
    <row r="117" spans="1:42" x14ac:dyDescent="0.2">
      <c r="A117" s="3" t="s">
        <v>81</v>
      </c>
      <c r="B117" s="3" t="s">
        <v>52</v>
      </c>
      <c r="C117" s="3" t="s">
        <v>7</v>
      </c>
      <c r="D117" s="3" t="s">
        <v>137</v>
      </c>
      <c r="E117" s="38" t="s">
        <v>34</v>
      </c>
      <c r="F117" s="3" t="s">
        <v>9</v>
      </c>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v>-1</v>
      </c>
      <c r="AI117" s="8" t="s">
        <v>12</v>
      </c>
      <c r="AJ117" s="8" t="s">
        <v>14</v>
      </c>
      <c r="AK117" s="12">
        <v>56</v>
      </c>
    </row>
    <row r="118" spans="1:42" x14ac:dyDescent="0.2">
      <c r="A118" s="3" t="s">
        <v>81</v>
      </c>
      <c r="B118" s="3" t="s">
        <v>52</v>
      </c>
      <c r="C118" s="3" t="s">
        <v>7</v>
      </c>
      <c r="D118" s="3" t="s">
        <v>143</v>
      </c>
      <c r="E118" s="38" t="s">
        <v>25</v>
      </c>
      <c r="F118" s="3" t="s">
        <v>8</v>
      </c>
      <c r="AB118" s="5">
        <v>7.8E-2</v>
      </c>
      <c r="AK118" s="12">
        <v>57</v>
      </c>
      <c r="AM118" s="9">
        <f>+AP118/$AP$3</f>
        <v>1.0374242553940611E-6</v>
      </c>
      <c r="AN118" s="10">
        <f>+AN116+AM118</f>
        <v>0.99999696752910006</v>
      </c>
      <c r="AO118" s="10"/>
      <c r="AP118" s="5">
        <f>SUM(G118:AJ118)</f>
        <v>7.8E-2</v>
      </c>
    </row>
    <row r="119" spans="1:42" x14ac:dyDescent="0.2">
      <c r="A119" s="3" t="s">
        <v>81</v>
      </c>
      <c r="B119" s="3" t="s">
        <v>52</v>
      </c>
      <c r="C119" s="3" t="s">
        <v>7</v>
      </c>
      <c r="D119" s="3" t="s">
        <v>143</v>
      </c>
      <c r="E119" s="38" t="s">
        <v>25</v>
      </c>
      <c r="F119" s="3" t="s">
        <v>9</v>
      </c>
      <c r="G119" s="8"/>
      <c r="H119" s="8"/>
      <c r="I119" s="8"/>
      <c r="J119" s="8"/>
      <c r="K119" s="8"/>
      <c r="L119" s="8"/>
      <c r="M119" s="8"/>
      <c r="N119" s="8"/>
      <c r="O119" s="8"/>
      <c r="P119" s="8"/>
      <c r="Q119" s="8"/>
      <c r="R119" s="8"/>
      <c r="S119" s="8"/>
      <c r="T119" s="8"/>
      <c r="U119" s="8"/>
      <c r="V119" s="8"/>
      <c r="W119" s="8"/>
      <c r="X119" s="8"/>
      <c r="Y119" s="8"/>
      <c r="Z119" s="8"/>
      <c r="AA119" s="8"/>
      <c r="AB119" s="8" t="s">
        <v>13</v>
      </c>
      <c r="AC119" s="8"/>
      <c r="AD119" s="8"/>
      <c r="AE119" s="8"/>
      <c r="AF119" s="8"/>
      <c r="AG119" s="8"/>
      <c r="AH119" s="8"/>
      <c r="AI119" s="8"/>
      <c r="AJ119" s="8"/>
      <c r="AK119" s="12">
        <v>57</v>
      </c>
    </row>
    <row r="120" spans="1:42" x14ac:dyDescent="0.2">
      <c r="A120" s="3" t="s">
        <v>81</v>
      </c>
      <c r="B120" s="3" t="s">
        <v>52</v>
      </c>
      <c r="C120" s="3" t="s">
        <v>7</v>
      </c>
      <c r="D120" s="3" t="s">
        <v>59</v>
      </c>
      <c r="E120" s="38" t="s">
        <v>25</v>
      </c>
      <c r="F120" s="3" t="s">
        <v>8</v>
      </c>
      <c r="AB120" s="5">
        <v>6.0999999999999999E-2</v>
      </c>
      <c r="AK120" s="12">
        <v>58</v>
      </c>
      <c r="AM120" s="9">
        <f>+AP120/$AP$3</f>
        <v>8.1131896896202207E-7</v>
      </c>
      <c r="AN120" s="10">
        <f>+AN118+AM120</f>
        <v>0.99999777884806906</v>
      </c>
      <c r="AO120" s="10"/>
      <c r="AP120" s="5">
        <f>SUM(G120:AJ120)</f>
        <v>6.0999999999999999E-2</v>
      </c>
    </row>
    <row r="121" spans="1:42" x14ac:dyDescent="0.2">
      <c r="A121" s="3" t="s">
        <v>81</v>
      </c>
      <c r="B121" s="3" t="s">
        <v>52</v>
      </c>
      <c r="C121" s="3" t="s">
        <v>7</v>
      </c>
      <c r="D121" s="3" t="s">
        <v>59</v>
      </c>
      <c r="E121" s="38" t="s">
        <v>25</v>
      </c>
      <c r="F121" s="3" t="s">
        <v>9</v>
      </c>
      <c r="G121" s="8"/>
      <c r="H121" s="8"/>
      <c r="I121" s="8"/>
      <c r="J121" s="8"/>
      <c r="K121" s="8"/>
      <c r="L121" s="8"/>
      <c r="M121" s="8"/>
      <c r="N121" s="8"/>
      <c r="O121" s="8"/>
      <c r="P121" s="8"/>
      <c r="Q121" s="8"/>
      <c r="R121" s="8"/>
      <c r="S121" s="8"/>
      <c r="T121" s="8"/>
      <c r="U121" s="8"/>
      <c r="V121" s="8"/>
      <c r="W121" s="8"/>
      <c r="X121" s="8"/>
      <c r="Y121" s="8"/>
      <c r="Z121" s="8"/>
      <c r="AA121" s="8"/>
      <c r="AB121" s="8" t="s">
        <v>13</v>
      </c>
      <c r="AC121" s="8"/>
      <c r="AD121" s="8"/>
      <c r="AE121" s="8"/>
      <c r="AF121" s="8"/>
      <c r="AG121" s="8"/>
      <c r="AH121" s="8"/>
      <c r="AI121" s="8"/>
      <c r="AJ121" s="8"/>
      <c r="AK121" s="12">
        <v>58</v>
      </c>
    </row>
    <row r="122" spans="1:42" x14ac:dyDescent="0.2">
      <c r="A122" s="3" t="s">
        <v>81</v>
      </c>
      <c r="B122" s="3" t="s">
        <v>52</v>
      </c>
      <c r="C122" s="3" t="s">
        <v>7</v>
      </c>
      <c r="D122" s="3" t="s">
        <v>142</v>
      </c>
      <c r="E122" s="38" t="s">
        <v>22</v>
      </c>
      <c r="F122" s="3" t="s">
        <v>8</v>
      </c>
      <c r="AI122" s="5">
        <v>5.8999999999999997E-2</v>
      </c>
      <c r="AK122" s="12">
        <v>59</v>
      </c>
      <c r="AM122" s="9">
        <f>+AP122/$AP$3</f>
        <v>7.8471834702884098E-7</v>
      </c>
      <c r="AN122" s="10">
        <f>+AN120+AM122</f>
        <v>0.99999856356641614</v>
      </c>
      <c r="AO122" s="10"/>
      <c r="AP122" s="5">
        <f>SUM(G122:AJ122)</f>
        <v>5.8999999999999997E-2</v>
      </c>
    </row>
    <row r="123" spans="1:42" x14ac:dyDescent="0.2">
      <c r="A123" s="3" t="s">
        <v>81</v>
      </c>
      <c r="B123" s="3" t="s">
        <v>52</v>
      </c>
      <c r="C123" s="3" t="s">
        <v>7</v>
      </c>
      <c r="D123" s="3" t="s">
        <v>142</v>
      </c>
      <c r="E123" s="38" t="s">
        <v>22</v>
      </c>
      <c r="F123" s="3" t="s">
        <v>9</v>
      </c>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v>-1</v>
      </c>
      <c r="AJ123" s="8"/>
      <c r="AK123" s="12">
        <v>59</v>
      </c>
    </row>
    <row r="124" spans="1:42" x14ac:dyDescent="0.2">
      <c r="A124" s="3" t="s">
        <v>81</v>
      </c>
      <c r="B124" s="3" t="s">
        <v>52</v>
      </c>
      <c r="C124" s="3" t="s">
        <v>7</v>
      </c>
      <c r="D124" s="3" t="s">
        <v>137</v>
      </c>
      <c r="E124" s="38" t="s">
        <v>31</v>
      </c>
      <c r="F124" s="3" t="s">
        <v>8</v>
      </c>
      <c r="W124" s="5">
        <v>4.0000000000000001E-3</v>
      </c>
      <c r="AF124" s="5">
        <v>2E-3</v>
      </c>
      <c r="AG124" s="5">
        <v>3.7999999999999999E-2</v>
      </c>
      <c r="AH124" s="5">
        <v>8.9999999999999993E-3</v>
      </c>
      <c r="AK124" s="12">
        <v>60</v>
      </c>
      <c r="AM124" s="9">
        <f>+AP124/$AP$3</f>
        <v>7.0491648122929784E-7</v>
      </c>
      <c r="AN124" s="10">
        <f>+AN122+AM124</f>
        <v>0.99999926848289733</v>
      </c>
      <c r="AO124" s="10"/>
      <c r="AP124" s="5">
        <f>SUM(G124:AJ124)</f>
        <v>5.2999999999999999E-2</v>
      </c>
    </row>
    <row r="125" spans="1:42" x14ac:dyDescent="0.2">
      <c r="A125" s="3" t="s">
        <v>81</v>
      </c>
      <c r="B125" s="3" t="s">
        <v>52</v>
      </c>
      <c r="C125" s="3" t="s">
        <v>7</v>
      </c>
      <c r="D125" s="3" t="s">
        <v>137</v>
      </c>
      <c r="E125" s="38" t="s">
        <v>31</v>
      </c>
      <c r="F125" s="3" t="s">
        <v>9</v>
      </c>
      <c r="G125" s="8"/>
      <c r="H125" s="8"/>
      <c r="I125" s="8"/>
      <c r="J125" s="8"/>
      <c r="K125" s="8"/>
      <c r="L125" s="8"/>
      <c r="M125" s="8"/>
      <c r="N125" s="8"/>
      <c r="O125" s="8"/>
      <c r="P125" s="8"/>
      <c r="Q125" s="8"/>
      <c r="R125" s="8"/>
      <c r="S125" s="8"/>
      <c r="T125" s="8"/>
      <c r="U125" s="8"/>
      <c r="V125" s="8"/>
      <c r="W125" s="8">
        <v>-1</v>
      </c>
      <c r="X125" s="8"/>
      <c r="Y125" s="8"/>
      <c r="Z125" s="8"/>
      <c r="AA125" s="8"/>
      <c r="AB125" s="8"/>
      <c r="AC125" s="8"/>
      <c r="AD125" s="8"/>
      <c r="AE125" s="8"/>
      <c r="AF125" s="8">
        <v>-1</v>
      </c>
      <c r="AG125" s="8">
        <v>-1</v>
      </c>
      <c r="AH125" s="8">
        <v>-1</v>
      </c>
      <c r="AI125" s="8" t="s">
        <v>12</v>
      </c>
      <c r="AJ125" s="8" t="s">
        <v>12</v>
      </c>
      <c r="AK125" s="12">
        <v>60</v>
      </c>
    </row>
    <row r="126" spans="1:42" x14ac:dyDescent="0.2">
      <c r="A126" s="3" t="s">
        <v>81</v>
      </c>
      <c r="B126" s="3" t="s">
        <v>52</v>
      </c>
      <c r="C126" s="3" t="s">
        <v>7</v>
      </c>
      <c r="D126" s="3" t="s">
        <v>141</v>
      </c>
      <c r="E126" s="38" t="s">
        <v>25</v>
      </c>
      <c r="F126" s="3" t="s">
        <v>8</v>
      </c>
      <c r="AB126" s="5">
        <v>1.4E-2</v>
      </c>
      <c r="AC126" s="5">
        <v>1.6E-2</v>
      </c>
      <c r="AK126" s="12">
        <v>61</v>
      </c>
      <c r="AM126" s="9">
        <f>+AP126/$AP$3</f>
        <v>3.9900932899771579E-7</v>
      </c>
      <c r="AN126" s="10">
        <f>+AN124+AM126</f>
        <v>0.99999966749222635</v>
      </c>
      <c r="AO126" s="10"/>
      <c r="AP126" s="5">
        <f>SUM(G126:AJ126)</f>
        <v>0.03</v>
      </c>
    </row>
    <row r="127" spans="1:42" x14ac:dyDescent="0.2">
      <c r="A127" s="3" t="s">
        <v>81</v>
      </c>
      <c r="B127" s="3" t="s">
        <v>52</v>
      </c>
      <c r="C127" s="3" t="s">
        <v>7</v>
      </c>
      <c r="D127" s="3" t="s">
        <v>141</v>
      </c>
      <c r="E127" s="38" t="s">
        <v>25</v>
      </c>
      <c r="F127" s="3" t="s">
        <v>9</v>
      </c>
      <c r="G127" s="8"/>
      <c r="H127" s="8"/>
      <c r="I127" s="8"/>
      <c r="J127" s="8"/>
      <c r="K127" s="8"/>
      <c r="L127" s="8"/>
      <c r="M127" s="8"/>
      <c r="N127" s="8"/>
      <c r="O127" s="8"/>
      <c r="P127" s="8"/>
      <c r="Q127" s="8"/>
      <c r="R127" s="8"/>
      <c r="S127" s="8"/>
      <c r="T127" s="8"/>
      <c r="U127" s="8"/>
      <c r="V127" s="8"/>
      <c r="W127" s="8"/>
      <c r="X127" s="8"/>
      <c r="Y127" s="8"/>
      <c r="Z127" s="8"/>
      <c r="AA127" s="8"/>
      <c r="AB127" s="8" t="s">
        <v>13</v>
      </c>
      <c r="AC127" s="8" t="s">
        <v>13</v>
      </c>
      <c r="AD127" s="8"/>
      <c r="AE127" s="8"/>
      <c r="AF127" s="8"/>
      <c r="AG127" s="8"/>
      <c r="AH127" s="8"/>
      <c r="AI127" s="8"/>
      <c r="AJ127" s="8"/>
      <c r="AK127" s="12">
        <v>61</v>
      </c>
    </row>
    <row r="128" spans="1:42" x14ac:dyDescent="0.2">
      <c r="A128" s="3" t="s">
        <v>81</v>
      </c>
      <c r="B128" s="3" t="s">
        <v>52</v>
      </c>
      <c r="C128" s="3" t="s">
        <v>7</v>
      </c>
      <c r="D128" s="3" t="s">
        <v>137</v>
      </c>
      <c r="E128" s="38" t="s">
        <v>11</v>
      </c>
      <c r="F128" s="3" t="s">
        <v>8</v>
      </c>
      <c r="AG128" s="5">
        <v>2.5000000000000001E-2</v>
      </c>
      <c r="AK128" s="12">
        <v>62</v>
      </c>
      <c r="AM128" s="9">
        <f>+AP128/$AP$3</f>
        <v>3.3250777416476318E-7</v>
      </c>
      <c r="AN128" s="10">
        <f>+AN126+AM128</f>
        <v>1.0000000000000004</v>
      </c>
      <c r="AO128" s="10"/>
      <c r="AP128" s="5">
        <f>SUM(G128:AJ128)</f>
        <v>2.5000000000000001E-2</v>
      </c>
    </row>
    <row r="129" spans="1:37" x14ac:dyDescent="0.2">
      <c r="A129" s="3" t="s">
        <v>81</v>
      </c>
      <c r="B129" s="3" t="s">
        <v>52</v>
      </c>
      <c r="C129" s="3" t="s">
        <v>7</v>
      </c>
      <c r="D129" s="3" t="s">
        <v>137</v>
      </c>
      <c r="E129" s="38" t="s">
        <v>11</v>
      </c>
      <c r="F129" s="3" t="s">
        <v>9</v>
      </c>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v>-1</v>
      </c>
      <c r="AH129" s="8"/>
      <c r="AI129" s="8"/>
      <c r="AJ129" s="8"/>
      <c r="AK129" s="12">
        <v>62</v>
      </c>
    </row>
  </sheetData>
  <mergeCells count="2">
    <mergeCell ref="E3:F3"/>
    <mergeCell ref="A1:G1"/>
  </mergeCells>
  <conditionalFormatting sqref="E6:E1000">
    <cfRule type="cellIs" dxfId="409" priority="43" operator="equal">
      <formula>"UN"</formula>
    </cfRule>
  </conditionalFormatting>
  <conditionalFormatting sqref="G6:AJ113">
    <cfRule type="cellIs" dxfId="408" priority="82" operator="equal">
      <formula>-1</formula>
    </cfRule>
    <cfRule type="cellIs" dxfId="407" priority="83" operator="equal">
      <formula>"a"</formula>
    </cfRule>
    <cfRule type="cellIs" dxfId="406" priority="84" operator="equal">
      <formula>"b"</formula>
    </cfRule>
    <cfRule type="cellIs" dxfId="405" priority="85" operator="equal">
      <formula>"c"</formula>
    </cfRule>
    <cfRule type="cellIs" dxfId="404" priority="86" operator="equal">
      <formula>"bc"</formula>
    </cfRule>
    <cfRule type="cellIs" dxfId="403" priority="87" operator="equal">
      <formula>"ab"</formula>
    </cfRule>
    <cfRule type="cellIs" dxfId="402" priority="88" operator="equal">
      <formula>"ac"</formula>
    </cfRule>
    <cfRule type="cellIs" dxfId="401" priority="89" operator="equal">
      <formula>"abc"</formula>
    </cfRule>
  </conditionalFormatting>
  <conditionalFormatting sqref="G115:AJ117">
    <cfRule type="cellIs" dxfId="400" priority="54" operator="equal">
      <formula>-1</formula>
    </cfRule>
    <cfRule type="cellIs" dxfId="399" priority="55" operator="equal">
      <formula>"a"</formula>
    </cfRule>
    <cfRule type="cellIs" dxfId="398" priority="56" operator="equal">
      <formula>"b"</formula>
    </cfRule>
    <cfRule type="cellIs" dxfId="397" priority="57" operator="equal">
      <formula>"c"</formula>
    </cfRule>
    <cfRule type="cellIs" dxfId="396" priority="58" operator="equal">
      <formula>"bc"</formula>
    </cfRule>
    <cfRule type="cellIs" dxfId="395" priority="59" operator="equal">
      <formula>"ab"</formula>
    </cfRule>
    <cfRule type="cellIs" dxfId="394" priority="60" operator="equal">
      <formula>"ac"</formula>
    </cfRule>
    <cfRule type="cellIs" dxfId="393" priority="61" operator="equal">
      <formula>"abc"</formula>
    </cfRule>
  </conditionalFormatting>
  <conditionalFormatting sqref="G119:AJ119">
    <cfRule type="cellIs" dxfId="392" priority="46" operator="equal">
      <formula>-1</formula>
    </cfRule>
    <cfRule type="cellIs" dxfId="391" priority="47" operator="equal">
      <formula>"a"</formula>
    </cfRule>
    <cfRule type="cellIs" dxfId="390" priority="48" operator="equal">
      <formula>"b"</formula>
    </cfRule>
    <cfRule type="cellIs" dxfId="389" priority="49" operator="equal">
      <formula>"c"</formula>
    </cfRule>
    <cfRule type="cellIs" dxfId="388" priority="50" operator="equal">
      <formula>"bc"</formula>
    </cfRule>
    <cfRule type="cellIs" dxfId="387" priority="51" operator="equal">
      <formula>"ab"</formula>
    </cfRule>
    <cfRule type="cellIs" dxfId="386" priority="52" operator="equal">
      <formula>"ac"</formula>
    </cfRule>
    <cfRule type="cellIs" dxfId="385" priority="53" operator="equal">
      <formula>"abc"</formula>
    </cfRule>
  </conditionalFormatting>
  <conditionalFormatting sqref="G121:AJ121">
    <cfRule type="cellIs" dxfId="384" priority="33" operator="equal">
      <formula>-1</formula>
    </cfRule>
    <cfRule type="cellIs" dxfId="383" priority="34" operator="equal">
      <formula>"a"</formula>
    </cfRule>
    <cfRule type="cellIs" dxfId="382" priority="35" operator="equal">
      <formula>"b"</formula>
    </cfRule>
    <cfRule type="cellIs" dxfId="381" priority="36" operator="equal">
      <formula>"c"</formula>
    </cfRule>
    <cfRule type="cellIs" dxfId="380" priority="37" operator="equal">
      <formula>"bc"</formula>
    </cfRule>
    <cfRule type="cellIs" dxfId="379" priority="38" operator="equal">
      <formula>"ab"</formula>
    </cfRule>
    <cfRule type="cellIs" dxfId="378" priority="39" operator="equal">
      <formula>"ac"</formula>
    </cfRule>
    <cfRule type="cellIs" dxfId="377" priority="40" operator="equal">
      <formula>"abc"</formula>
    </cfRule>
  </conditionalFormatting>
  <conditionalFormatting sqref="G123:AJ123">
    <cfRule type="cellIs" dxfId="376" priority="25" operator="equal">
      <formula>-1</formula>
    </cfRule>
    <cfRule type="cellIs" dxfId="375" priority="26" operator="equal">
      <formula>"a"</formula>
    </cfRule>
    <cfRule type="cellIs" dxfId="374" priority="27" operator="equal">
      <formula>"b"</formula>
    </cfRule>
    <cfRule type="cellIs" dxfId="373" priority="28" operator="equal">
      <formula>"c"</formula>
    </cfRule>
    <cfRule type="cellIs" dxfId="372" priority="29" operator="equal">
      <formula>"bc"</formula>
    </cfRule>
    <cfRule type="cellIs" dxfId="371" priority="30" operator="equal">
      <formula>"ab"</formula>
    </cfRule>
    <cfRule type="cellIs" dxfId="370" priority="31" operator="equal">
      <formula>"ac"</formula>
    </cfRule>
    <cfRule type="cellIs" dxfId="369" priority="32" operator="equal">
      <formula>"abc"</formula>
    </cfRule>
  </conditionalFormatting>
  <conditionalFormatting sqref="G125:AJ125">
    <cfRule type="cellIs" dxfId="368" priority="17" operator="equal">
      <formula>-1</formula>
    </cfRule>
    <cfRule type="cellIs" dxfId="367" priority="18" operator="equal">
      <formula>"a"</formula>
    </cfRule>
    <cfRule type="cellIs" dxfId="366" priority="19" operator="equal">
      <formula>"b"</formula>
    </cfRule>
    <cfRule type="cellIs" dxfId="365" priority="20" operator="equal">
      <formula>"c"</formula>
    </cfRule>
    <cfRule type="cellIs" dxfId="364" priority="21" operator="equal">
      <formula>"bc"</formula>
    </cfRule>
    <cfRule type="cellIs" dxfId="363" priority="22" operator="equal">
      <formula>"ab"</formula>
    </cfRule>
    <cfRule type="cellIs" dxfId="362" priority="23" operator="equal">
      <formula>"ac"</formula>
    </cfRule>
    <cfRule type="cellIs" dxfId="361" priority="24" operator="equal">
      <formula>"abc"</formula>
    </cfRule>
  </conditionalFormatting>
  <conditionalFormatting sqref="G127:AJ127">
    <cfRule type="cellIs" dxfId="360" priority="9" operator="equal">
      <formula>-1</formula>
    </cfRule>
    <cfRule type="cellIs" dxfId="359" priority="10" operator="equal">
      <formula>"a"</formula>
    </cfRule>
    <cfRule type="cellIs" dxfId="358" priority="11" operator="equal">
      <formula>"b"</formula>
    </cfRule>
    <cfRule type="cellIs" dxfId="357" priority="12" operator="equal">
      <formula>"c"</formula>
    </cfRule>
    <cfRule type="cellIs" dxfId="356" priority="13" operator="equal">
      <formula>"bc"</formula>
    </cfRule>
    <cfRule type="cellIs" dxfId="355" priority="14" operator="equal">
      <formula>"ab"</formula>
    </cfRule>
    <cfRule type="cellIs" dxfId="354" priority="15" operator="equal">
      <formula>"ac"</formula>
    </cfRule>
    <cfRule type="cellIs" dxfId="353" priority="16" operator="equal">
      <formula>"abc"</formula>
    </cfRule>
  </conditionalFormatting>
  <conditionalFormatting sqref="G129:AJ129">
    <cfRule type="cellIs" dxfId="352" priority="1" operator="equal">
      <formula>-1</formula>
    </cfRule>
    <cfRule type="cellIs" dxfId="351" priority="2" operator="equal">
      <formula>"a"</formula>
    </cfRule>
    <cfRule type="cellIs" dxfId="350" priority="3" operator="equal">
      <formula>"b"</formula>
    </cfRule>
    <cfRule type="cellIs" dxfId="349" priority="4" operator="equal">
      <formula>"c"</formula>
    </cfRule>
    <cfRule type="cellIs" dxfId="348" priority="5" operator="equal">
      <formula>"bc"</formula>
    </cfRule>
    <cfRule type="cellIs" dxfId="347" priority="6" operator="equal">
      <formula>"ab"</formula>
    </cfRule>
    <cfRule type="cellIs" dxfId="346" priority="7" operator="equal">
      <formula>"ac"</formula>
    </cfRule>
    <cfRule type="cellIs" dxfId="345" priority="8" operator="equal">
      <formula>"abc"</formula>
    </cfRule>
  </conditionalFormatting>
  <conditionalFormatting sqref="AM6:AM130">
    <cfRule type="colorScale" priority="1300">
      <colorScale>
        <cfvo type="min"/>
        <cfvo type="percentile" val="50"/>
        <cfvo type="max"/>
        <color rgb="FFF8696B"/>
        <color rgb="FFFFEB84"/>
        <color rgb="FF63BE7B"/>
      </colorScale>
    </cfRule>
  </conditionalFormatting>
  <conditionalFormatting sqref="AM9">
    <cfRule type="colorScale" priority="79">
      <colorScale>
        <cfvo type="min"/>
        <cfvo type="percentile" val="50"/>
        <cfvo type="max"/>
        <color rgb="FFF8696B"/>
        <color rgb="FFFFEB84"/>
        <color rgb="FF63BE7B"/>
      </colorScale>
    </cfRule>
  </conditionalFormatting>
  <conditionalFormatting sqref="AM11 AM13">
    <cfRule type="colorScale" priority="77">
      <colorScale>
        <cfvo type="min"/>
        <cfvo type="percentile" val="50"/>
        <cfvo type="max"/>
        <color rgb="FFF8696B"/>
        <color rgb="FFFFEB84"/>
        <color rgb="FF63BE7B"/>
      </colorScale>
    </cfRule>
  </conditionalFormatting>
  <conditionalFormatting sqref="AN6:AN130">
    <cfRule type="colorScale" priority="1350">
      <colorScale>
        <cfvo type="min"/>
        <cfvo type="percentile" val="50"/>
        <cfvo type="num" val="0.97499999999999998"/>
        <color rgb="FF63BE7B"/>
        <color rgb="FFFCFCFF"/>
        <color rgb="FFF8696B"/>
      </colorScale>
    </cfRule>
  </conditionalFormatting>
  <conditionalFormatting sqref="AN7:AO7 AN9:AO9 AN11:AO11 AN13:AO13">
    <cfRule type="colorScale" priority="80">
      <colorScale>
        <cfvo type="min"/>
        <cfvo type="percentile" val="50"/>
        <cfvo type="num" val="0.97499999999999998"/>
        <color rgb="FF63BE7B"/>
        <color rgb="FFFCFCFF"/>
        <color rgb="FFF8696B"/>
      </colorScale>
    </cfRule>
  </conditionalFormatting>
  <conditionalFormatting sqref="AN9:AO9">
    <cfRule type="colorScale" priority="78">
      <colorScale>
        <cfvo type="min"/>
        <cfvo type="percentile" val="50"/>
        <cfvo type="num" val="0.97499999999999998"/>
        <color rgb="FF63BE7B"/>
        <color rgb="FFFCFCFF"/>
        <color rgb="FFF8696B"/>
      </colorScale>
    </cfRule>
  </conditionalFormatting>
  <conditionalFormatting sqref="AN11:AO11 AN13:AO13">
    <cfRule type="colorScale" priority="76">
      <colorScale>
        <cfvo type="min"/>
        <cfvo type="percentile" val="50"/>
        <cfvo type="num" val="0.97499999999999998"/>
        <color rgb="FF63BE7B"/>
        <color rgb="FFFCFCFF"/>
        <color rgb="FFF8696B"/>
      </colorScale>
    </cfRule>
  </conditionalFormatting>
  <conditionalFormatting sqref="AP2">
    <cfRule type="cellIs" dxfId="344" priority="67" operator="equal">
      <formula>"Check functions"</formula>
    </cfRule>
  </conditionalFormatting>
  <pageMargins left="0.7" right="0.7" top="0.75" bottom="0.75" header="0.3" footer="0.3"/>
  <pageSetup paperSize="9" scale="3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P69"/>
  <sheetViews>
    <sheetView showGridLines="0" view="pageBreakPreview" zoomScaleNormal="100" zoomScaleSheetLayoutView="100" workbookViewId="0">
      <selection activeCell="AQ19" sqref="AQ19"/>
    </sheetView>
  </sheetViews>
  <sheetFormatPr defaultColWidth="9.140625" defaultRowHeight="11.25" x14ac:dyDescent="0.2"/>
  <cols>
    <col min="1" max="1" width="6.7109375" style="3" bestFit="1" customWidth="1"/>
    <col min="2" max="2" width="5.28515625" style="3" bestFit="1" customWidth="1"/>
    <col min="3" max="3" width="5.7109375" style="3" bestFit="1" customWidth="1"/>
    <col min="4" max="4" width="16.140625" style="3" bestFit="1" customWidth="1"/>
    <col min="5" max="5" width="7" style="38" bestFit="1" customWidth="1"/>
    <col min="6" max="6" width="4.7109375" style="3" bestFit="1" customWidth="1"/>
    <col min="7" max="36" width="5.7109375" style="5" customWidth="1"/>
    <col min="37" max="37" width="4.85546875" style="12" bestFit="1" customWidth="1"/>
    <col min="38" max="38" width="1.7109375" style="3" customWidth="1"/>
    <col min="39" max="39" width="3.85546875" style="4" bestFit="1" customWidth="1"/>
    <col min="40" max="40" width="5.28515625" style="4" bestFit="1" customWidth="1"/>
    <col min="41" max="41" width="5.140625" style="3" customWidth="1"/>
    <col min="42" max="42" width="8.140625" style="3" bestFit="1" customWidth="1"/>
    <col min="43" max="16384" width="9.140625" style="3"/>
  </cols>
  <sheetData>
    <row r="1" spans="1:42" x14ac:dyDescent="0.2">
      <c r="A1" s="54" t="str">
        <f>+'catSMT-app'!L7</f>
        <v>Table A5-b SCRS catalogue: BLT[AT] (Auxis rochei)</v>
      </c>
      <c r="B1" s="54"/>
      <c r="C1" s="54"/>
      <c r="D1" s="54"/>
      <c r="E1" s="54"/>
      <c r="F1" s="54"/>
      <c r="G1" s="54"/>
      <c r="H1" s="54"/>
      <c r="I1" s="54"/>
      <c r="J1" s="54"/>
      <c r="K1" s="54"/>
      <c r="L1" s="54"/>
      <c r="M1" s="2"/>
      <c r="N1" s="2"/>
      <c r="O1" s="2"/>
      <c r="P1" s="2"/>
      <c r="Q1" s="2"/>
      <c r="R1" s="2"/>
      <c r="S1" s="2"/>
      <c r="T1" s="2"/>
      <c r="U1" s="2"/>
      <c r="V1" s="2"/>
      <c r="W1" s="2"/>
      <c r="X1" s="2"/>
      <c r="Y1" s="2"/>
      <c r="Z1" s="2"/>
      <c r="AA1" s="2"/>
      <c r="AB1" s="2"/>
      <c r="AC1" s="2"/>
      <c r="AD1" s="2"/>
    </row>
    <row r="2" spans="1:42" x14ac:dyDescent="0.2">
      <c r="A2" s="2"/>
      <c r="B2" s="2"/>
      <c r="C2" s="2"/>
      <c r="D2" s="2"/>
      <c r="E2" s="46"/>
      <c r="F2" s="2"/>
      <c r="G2" s="2"/>
      <c r="H2" s="2"/>
      <c r="I2" s="2"/>
      <c r="J2" s="2"/>
      <c r="K2" s="2"/>
      <c r="L2" s="2"/>
      <c r="M2" s="2"/>
      <c r="N2" s="2"/>
      <c r="O2" s="2"/>
      <c r="P2" s="2"/>
      <c r="Q2" s="2"/>
      <c r="R2" s="2"/>
      <c r="S2" s="2"/>
      <c r="T2" s="2"/>
      <c r="U2" s="2"/>
      <c r="V2" s="2"/>
      <c r="W2" s="2"/>
      <c r="X2" s="2"/>
      <c r="Y2" s="2"/>
      <c r="Z2" s="2"/>
      <c r="AA2" s="2"/>
      <c r="AB2" s="2"/>
      <c r="AC2" s="2"/>
      <c r="AD2" s="2"/>
      <c r="AP2" s="3" t="str">
        <f>IF((ROUND(SUM(G3:AJ3),5)=ROUND(AP3,5)),"Ok","Check functions")</f>
        <v>Ok</v>
      </c>
    </row>
    <row r="3" spans="1:42" x14ac:dyDescent="0.2">
      <c r="E3" s="50" t="s">
        <v>36</v>
      </c>
      <c r="F3" s="51"/>
      <c r="G3" s="6">
        <f>SUMIF(G6:G69,"&gt;0")</f>
        <v>70</v>
      </c>
      <c r="H3" s="6">
        <f t="shared" ref="H3:AJ3" si="0">SUMIF(H6:H69,"&gt;0")</f>
        <v>100</v>
      </c>
      <c r="I3" s="6">
        <f t="shared" si="0"/>
        <v>0</v>
      </c>
      <c r="J3" s="6">
        <f t="shared" si="0"/>
        <v>0</v>
      </c>
      <c r="K3" s="6">
        <f t="shared" si="0"/>
        <v>0</v>
      </c>
      <c r="L3" s="6">
        <f t="shared" si="0"/>
        <v>28</v>
      </c>
      <c r="M3" s="6">
        <f t="shared" si="0"/>
        <v>263.10000000000002</v>
      </c>
      <c r="N3" s="6">
        <f t="shared" si="0"/>
        <v>902.40000000000009</v>
      </c>
      <c r="O3" s="6">
        <f t="shared" si="0"/>
        <v>1236.3</v>
      </c>
      <c r="P3" s="6">
        <f t="shared" si="0"/>
        <v>625.9</v>
      </c>
      <c r="Q3" s="6">
        <f t="shared" si="0"/>
        <v>353.09699999999998</v>
      </c>
      <c r="R3" s="6">
        <f t="shared" si="0"/>
        <v>400.58099999999996</v>
      </c>
      <c r="S3" s="6">
        <f t="shared" si="0"/>
        <v>718.51700000000005</v>
      </c>
      <c r="T3" s="6">
        <f t="shared" si="0"/>
        <v>888.90499999999997</v>
      </c>
      <c r="U3" s="6">
        <f t="shared" si="0"/>
        <v>601.69799999999998</v>
      </c>
      <c r="V3" s="6">
        <f t="shared" si="0"/>
        <v>333.54899999999998</v>
      </c>
      <c r="W3" s="6">
        <f t="shared" si="0"/>
        <v>484.267</v>
      </c>
      <c r="X3" s="6">
        <f t="shared" si="0"/>
        <v>746.4799999999999</v>
      </c>
      <c r="Y3" s="6">
        <f t="shared" si="0"/>
        <v>506.565</v>
      </c>
      <c r="Z3" s="6">
        <f t="shared" si="0"/>
        <v>515.34700000000009</v>
      </c>
      <c r="AA3" s="6">
        <f t="shared" si="0"/>
        <v>1158.2049999999999</v>
      </c>
      <c r="AB3" s="6">
        <f t="shared" si="0"/>
        <v>366.85300000000001</v>
      </c>
      <c r="AC3" s="6">
        <f t="shared" si="0"/>
        <v>755.14700000000005</v>
      </c>
      <c r="AD3" s="6">
        <f t="shared" si="0"/>
        <v>466.85999999999996</v>
      </c>
      <c r="AE3" s="6">
        <f t="shared" si="0"/>
        <v>232.17000000000002</v>
      </c>
      <c r="AF3" s="6">
        <f t="shared" si="0"/>
        <v>228.155</v>
      </c>
      <c r="AG3" s="6">
        <f t="shared" si="0"/>
        <v>214.84700000000001</v>
      </c>
      <c r="AH3" s="6">
        <f t="shared" si="0"/>
        <v>183.88800000000006</v>
      </c>
      <c r="AI3" s="6">
        <f t="shared" si="0"/>
        <v>208.73200000000003</v>
      </c>
      <c r="AJ3" s="44">
        <f t="shared" si="0"/>
        <v>40.382999999999996</v>
      </c>
      <c r="AP3" s="5">
        <f>SUM(AP6:AP69)</f>
        <v>12629.946000000002</v>
      </c>
    </row>
    <row r="4" spans="1:42" x14ac:dyDescent="0.2">
      <c r="A4" s="43" t="s">
        <v>168</v>
      </c>
      <c r="B4" s="43">
        <v>1.6369</v>
      </c>
    </row>
    <row r="5" spans="1:42" ht="12" x14ac:dyDescent="0.2">
      <c r="A5" s="40" t="s">
        <v>0</v>
      </c>
      <c r="B5" s="40" t="s">
        <v>1</v>
      </c>
      <c r="C5" s="41" t="s">
        <v>2</v>
      </c>
      <c r="D5" s="41" t="s">
        <v>3</v>
      </c>
      <c r="E5" s="41" t="s">
        <v>4</v>
      </c>
      <c r="F5" s="41" t="s">
        <v>5</v>
      </c>
      <c r="G5" s="42">
        <v>1993</v>
      </c>
      <c r="H5" s="42">
        <v>1994</v>
      </c>
      <c r="I5" s="42">
        <v>1995</v>
      </c>
      <c r="J5" s="42">
        <v>1996</v>
      </c>
      <c r="K5" s="42">
        <v>1997</v>
      </c>
      <c r="L5" s="42">
        <v>1998</v>
      </c>
      <c r="M5" s="42">
        <v>1999</v>
      </c>
      <c r="N5" s="42">
        <v>2000</v>
      </c>
      <c r="O5" s="42">
        <v>2001</v>
      </c>
      <c r="P5" s="42">
        <v>2002</v>
      </c>
      <c r="Q5" s="42">
        <v>2003</v>
      </c>
      <c r="R5" s="42">
        <v>2004</v>
      </c>
      <c r="S5" s="42">
        <v>2005</v>
      </c>
      <c r="T5" s="42">
        <v>2006</v>
      </c>
      <c r="U5" s="42">
        <v>2007</v>
      </c>
      <c r="V5" s="42">
        <v>2008</v>
      </c>
      <c r="W5" s="42">
        <v>2009</v>
      </c>
      <c r="X5" s="42">
        <v>2010</v>
      </c>
      <c r="Y5" s="42">
        <v>2011</v>
      </c>
      <c r="Z5" s="42">
        <v>2012</v>
      </c>
      <c r="AA5" s="42">
        <v>2013</v>
      </c>
      <c r="AB5" s="42">
        <v>2014</v>
      </c>
      <c r="AC5" s="42">
        <v>2015</v>
      </c>
      <c r="AD5" s="42">
        <v>2016</v>
      </c>
      <c r="AE5" s="42">
        <v>2017</v>
      </c>
      <c r="AF5" s="42">
        <v>2018</v>
      </c>
      <c r="AG5" s="42">
        <v>2019</v>
      </c>
      <c r="AH5" s="42">
        <v>2020</v>
      </c>
      <c r="AI5" s="42">
        <v>2021</v>
      </c>
      <c r="AJ5" s="42">
        <v>2022</v>
      </c>
      <c r="AK5" s="13" t="s">
        <v>6</v>
      </c>
      <c r="AM5" s="7" t="s">
        <v>39</v>
      </c>
      <c r="AN5" s="7" t="s">
        <v>40</v>
      </c>
      <c r="AP5" s="3" t="str">
        <f>_xlfn.CONCAT("Σ(", G5, "-", RIGHT(AJ5,2), ")")</f>
        <v>Σ(1993-22)</v>
      </c>
    </row>
    <row r="6" spans="1:42" x14ac:dyDescent="0.2">
      <c r="A6" s="3" t="s">
        <v>79</v>
      </c>
      <c r="B6" s="3" t="s">
        <v>52</v>
      </c>
      <c r="C6" s="3" t="s">
        <v>7</v>
      </c>
      <c r="D6" s="3" t="s">
        <v>55</v>
      </c>
      <c r="E6" s="38" t="s">
        <v>33</v>
      </c>
      <c r="F6" s="3" t="s">
        <v>8</v>
      </c>
      <c r="N6" s="5">
        <v>408</v>
      </c>
      <c r="O6" s="5">
        <v>1028</v>
      </c>
      <c r="P6" s="5">
        <v>460</v>
      </c>
      <c r="Q6" s="5">
        <v>122</v>
      </c>
      <c r="R6" s="5">
        <v>101.55</v>
      </c>
      <c r="S6" s="5">
        <v>139</v>
      </c>
      <c r="T6" s="5">
        <v>22</v>
      </c>
      <c r="V6" s="5">
        <v>22.93</v>
      </c>
      <c r="W6" s="5">
        <v>48</v>
      </c>
      <c r="X6" s="5">
        <v>67</v>
      </c>
      <c r="Y6" s="5">
        <v>119</v>
      </c>
      <c r="Z6" s="5">
        <v>366</v>
      </c>
      <c r="AA6" s="5">
        <v>703</v>
      </c>
      <c r="AB6" s="5">
        <v>352</v>
      </c>
      <c r="AC6" s="5">
        <v>345</v>
      </c>
      <c r="AD6" s="5">
        <v>336</v>
      </c>
      <c r="AE6" s="5">
        <v>62</v>
      </c>
      <c r="AF6" s="5">
        <v>125</v>
      </c>
      <c r="AG6" s="5">
        <v>75</v>
      </c>
      <c r="AH6" s="5">
        <v>134</v>
      </c>
      <c r="AI6" s="5">
        <v>64</v>
      </c>
      <c r="AJ6" s="5">
        <v>19.399999999999999</v>
      </c>
      <c r="AK6" s="12">
        <v>1</v>
      </c>
      <c r="AM6" s="9">
        <f>+AP6/$AP$3</f>
        <v>0.40529706144428473</v>
      </c>
      <c r="AN6" s="10">
        <f>+AM6</f>
        <v>0.40529706144428473</v>
      </c>
      <c r="AP6" s="5">
        <f>SUM(G6:AJ6)</f>
        <v>5118.8799999999992</v>
      </c>
    </row>
    <row r="7" spans="1:42" x14ac:dyDescent="0.2">
      <c r="A7" s="3" t="s">
        <v>79</v>
      </c>
      <c r="B7" s="3" t="s">
        <v>52</v>
      </c>
      <c r="C7" s="3" t="s">
        <v>7</v>
      </c>
      <c r="D7" s="3" t="s">
        <v>55</v>
      </c>
      <c r="E7" s="38" t="s">
        <v>33</v>
      </c>
      <c r="F7" s="3" t="s">
        <v>9</v>
      </c>
      <c r="G7" s="8"/>
      <c r="H7" s="8"/>
      <c r="I7" s="8"/>
      <c r="J7" s="8"/>
      <c r="K7" s="8"/>
      <c r="L7" s="8"/>
      <c r="M7" s="8"/>
      <c r="N7" s="8">
        <v>-1</v>
      </c>
      <c r="O7" s="8">
        <v>-1</v>
      </c>
      <c r="P7" s="8">
        <v>-1</v>
      </c>
      <c r="Q7" s="8">
        <v>-1</v>
      </c>
      <c r="R7" s="8">
        <v>-1</v>
      </c>
      <c r="S7" s="8">
        <v>-1</v>
      </c>
      <c r="T7" s="8">
        <v>-1</v>
      </c>
      <c r="U7" s="8"/>
      <c r="V7" s="8">
        <v>-1</v>
      </c>
      <c r="W7" s="8">
        <v>-1</v>
      </c>
      <c r="X7" s="8" t="s">
        <v>13</v>
      </c>
      <c r="Y7" s="8" t="s">
        <v>13</v>
      </c>
      <c r="Z7" s="8" t="s">
        <v>13</v>
      </c>
      <c r="AA7" s="8" t="s">
        <v>13</v>
      </c>
      <c r="AB7" s="8" t="s">
        <v>13</v>
      </c>
      <c r="AC7" s="8" t="s">
        <v>13</v>
      </c>
      <c r="AD7" s="8" t="s">
        <v>13</v>
      </c>
      <c r="AE7" s="8" t="s">
        <v>13</v>
      </c>
      <c r="AF7" s="8" t="s">
        <v>13</v>
      </c>
      <c r="AG7" s="8" t="s">
        <v>13</v>
      </c>
      <c r="AH7" s="8" t="s">
        <v>13</v>
      </c>
      <c r="AI7" s="8" t="s">
        <v>13</v>
      </c>
      <c r="AJ7" s="8" t="s">
        <v>13</v>
      </c>
      <c r="AK7" s="12">
        <v>1</v>
      </c>
    </row>
    <row r="8" spans="1:42" x14ac:dyDescent="0.2">
      <c r="A8" s="3" t="s">
        <v>79</v>
      </c>
      <c r="B8" s="3" t="s">
        <v>52</v>
      </c>
      <c r="C8" s="3" t="s">
        <v>7</v>
      </c>
      <c r="D8" s="3" t="s">
        <v>146</v>
      </c>
      <c r="E8" s="38" t="s">
        <v>34</v>
      </c>
      <c r="F8" s="3" t="s">
        <v>8</v>
      </c>
      <c r="G8" s="8"/>
      <c r="H8" s="8"/>
      <c r="I8" s="8"/>
      <c r="J8" s="8"/>
      <c r="K8" s="8"/>
      <c r="L8" s="8">
        <v>28</v>
      </c>
      <c r="M8" s="8">
        <v>0.1</v>
      </c>
      <c r="N8" s="8">
        <v>313.2</v>
      </c>
      <c r="O8" s="8">
        <v>64.7</v>
      </c>
      <c r="P8" s="8">
        <v>47.9</v>
      </c>
      <c r="Q8" s="8">
        <v>83</v>
      </c>
      <c r="R8" s="8">
        <v>296.28199999999998</v>
      </c>
      <c r="S8" s="8">
        <v>579.51700000000005</v>
      </c>
      <c r="T8" s="8">
        <v>509.83199999999999</v>
      </c>
      <c r="U8" s="8">
        <v>581.58199999999999</v>
      </c>
      <c r="V8" s="8">
        <v>168.05799999999999</v>
      </c>
      <c r="W8" s="8"/>
      <c r="X8" s="8">
        <v>478.697</v>
      </c>
      <c r="Y8" s="8">
        <v>363.04399999999998</v>
      </c>
      <c r="Z8" s="8"/>
      <c r="AA8" s="8"/>
      <c r="AB8" s="8"/>
      <c r="AC8" s="8"/>
      <c r="AD8" s="8"/>
      <c r="AE8" s="8"/>
      <c r="AF8" s="8"/>
      <c r="AG8" s="8">
        <v>52.460999999999999</v>
      </c>
      <c r="AH8" s="8">
        <v>23.722000000000001</v>
      </c>
      <c r="AI8" s="8">
        <v>124.678</v>
      </c>
      <c r="AJ8" s="8">
        <v>0.70899999999999996</v>
      </c>
      <c r="AK8" s="12">
        <v>2</v>
      </c>
      <c r="AM8" s="9">
        <f>+AP8/$AP$3</f>
        <v>0.29418035516541391</v>
      </c>
      <c r="AN8" s="10">
        <f>+AN6+AM8</f>
        <v>0.69947741660969864</v>
      </c>
      <c r="AP8" s="5">
        <f>SUM(G8:AJ8)</f>
        <v>3715.4819999999995</v>
      </c>
    </row>
    <row r="9" spans="1:42" x14ac:dyDescent="0.2">
      <c r="A9" s="3" t="s">
        <v>79</v>
      </c>
      <c r="B9" s="3" t="s">
        <v>52</v>
      </c>
      <c r="C9" s="3" t="s">
        <v>7</v>
      </c>
      <c r="D9" s="3" t="s">
        <v>146</v>
      </c>
      <c r="E9" s="38" t="s">
        <v>34</v>
      </c>
      <c r="F9" s="3" t="s">
        <v>9</v>
      </c>
      <c r="G9" s="8"/>
      <c r="H9" s="8"/>
      <c r="I9" s="8"/>
      <c r="J9" s="8"/>
      <c r="K9" s="8"/>
      <c r="L9" s="8">
        <v>-1</v>
      </c>
      <c r="M9" s="8" t="s">
        <v>13</v>
      </c>
      <c r="N9" s="8" t="s">
        <v>13</v>
      </c>
      <c r="O9" s="8" t="s">
        <v>13</v>
      </c>
      <c r="P9" s="8" t="s">
        <v>13</v>
      </c>
      <c r="Q9" s="8" t="s">
        <v>13</v>
      </c>
      <c r="R9" s="8" t="s">
        <v>13</v>
      </c>
      <c r="S9" s="8">
        <v>-1</v>
      </c>
      <c r="T9" s="8">
        <v>-1</v>
      </c>
      <c r="U9" s="8">
        <v>-1</v>
      </c>
      <c r="V9" s="8">
        <v>-1</v>
      </c>
      <c r="W9" s="8"/>
      <c r="X9" s="8" t="s">
        <v>13</v>
      </c>
      <c r="Y9" s="8" t="s">
        <v>13</v>
      </c>
      <c r="Z9" s="8"/>
      <c r="AA9" s="8"/>
      <c r="AB9" s="8"/>
      <c r="AC9" s="8"/>
      <c r="AD9" s="8"/>
      <c r="AE9" s="8"/>
      <c r="AF9" s="8"/>
      <c r="AG9" s="8" t="s">
        <v>13</v>
      </c>
      <c r="AH9" s="8" t="s">
        <v>13</v>
      </c>
      <c r="AI9" s="8" t="s">
        <v>13</v>
      </c>
      <c r="AJ9" s="8" t="s">
        <v>13</v>
      </c>
      <c r="AK9" s="12">
        <v>2</v>
      </c>
    </row>
    <row r="10" spans="1:42" x14ac:dyDescent="0.2">
      <c r="A10" s="3" t="s">
        <v>79</v>
      </c>
      <c r="B10" s="3" t="s">
        <v>52</v>
      </c>
      <c r="C10" s="3" t="s">
        <v>7</v>
      </c>
      <c r="D10" s="3" t="s">
        <v>146</v>
      </c>
      <c r="E10" s="38" t="s">
        <v>21</v>
      </c>
      <c r="F10" s="3" t="s">
        <v>8</v>
      </c>
      <c r="G10" s="8"/>
      <c r="H10" s="8"/>
      <c r="I10" s="8"/>
      <c r="J10" s="8"/>
      <c r="K10" s="8"/>
      <c r="L10" s="8"/>
      <c r="M10" s="8">
        <v>239</v>
      </c>
      <c r="N10" s="8">
        <v>176.6</v>
      </c>
      <c r="O10" s="8">
        <v>141.5</v>
      </c>
      <c r="P10" s="8">
        <v>116.5</v>
      </c>
      <c r="Q10" s="8">
        <v>148</v>
      </c>
      <c r="R10" s="8">
        <v>1.0940000000000001</v>
      </c>
      <c r="S10" s="8"/>
      <c r="T10" s="8"/>
      <c r="U10" s="8"/>
      <c r="V10" s="8">
        <v>142.56100000000001</v>
      </c>
      <c r="W10" s="8">
        <v>435.767</v>
      </c>
      <c r="X10" s="8">
        <v>174.88399999999999</v>
      </c>
      <c r="Y10" s="8">
        <v>20.68</v>
      </c>
      <c r="Z10" s="8">
        <v>37.963000000000001</v>
      </c>
      <c r="AA10" s="8">
        <v>24.763999999999999</v>
      </c>
      <c r="AB10" s="8"/>
      <c r="AC10" s="8"/>
      <c r="AD10" s="8"/>
      <c r="AE10" s="8"/>
      <c r="AF10" s="8"/>
      <c r="AG10" s="8">
        <v>4.0789999999999997</v>
      </c>
      <c r="AH10" s="8">
        <v>1.923</v>
      </c>
      <c r="AI10" s="8">
        <v>1.1659999999999999</v>
      </c>
      <c r="AJ10" s="8">
        <v>1.6459999999999999</v>
      </c>
      <c r="AK10" s="12">
        <v>3</v>
      </c>
      <c r="AM10" s="9">
        <f>+AP10/$AP$3</f>
        <v>0.1320771284374454</v>
      </c>
      <c r="AN10" s="10">
        <f>+AN8+AM10</f>
        <v>0.83155454504714399</v>
      </c>
      <c r="AP10" s="5">
        <f>SUM(G10:AJ10)</f>
        <v>1668.127</v>
      </c>
    </row>
    <row r="11" spans="1:42" x14ac:dyDescent="0.2">
      <c r="A11" s="3" t="s">
        <v>79</v>
      </c>
      <c r="B11" s="3" t="s">
        <v>52</v>
      </c>
      <c r="C11" s="3" t="s">
        <v>7</v>
      </c>
      <c r="D11" s="3" t="s">
        <v>146</v>
      </c>
      <c r="E11" s="38" t="s">
        <v>21</v>
      </c>
      <c r="F11" s="3" t="s">
        <v>9</v>
      </c>
      <c r="G11" s="8"/>
      <c r="H11" s="8"/>
      <c r="I11" s="8"/>
      <c r="J11" s="8"/>
      <c r="K11" s="8"/>
      <c r="L11" s="8"/>
      <c r="M11" s="8" t="s">
        <v>13</v>
      </c>
      <c r="N11" s="8" t="s">
        <v>13</v>
      </c>
      <c r="O11" s="8" t="s">
        <v>13</v>
      </c>
      <c r="P11" s="8" t="s">
        <v>13</v>
      </c>
      <c r="Q11" s="8" t="s">
        <v>13</v>
      </c>
      <c r="R11" s="8" t="s">
        <v>13</v>
      </c>
      <c r="S11" s="8" t="s">
        <v>13</v>
      </c>
      <c r="T11" s="8"/>
      <c r="U11" s="8"/>
      <c r="V11" s="8" t="s">
        <v>13</v>
      </c>
      <c r="W11" s="8">
        <v>-1</v>
      </c>
      <c r="X11" s="8" t="s">
        <v>13</v>
      </c>
      <c r="Y11" s="8" t="s">
        <v>13</v>
      </c>
      <c r="Z11" s="8">
        <v>-1</v>
      </c>
      <c r="AA11" s="8">
        <v>-1</v>
      </c>
      <c r="AB11" s="8"/>
      <c r="AC11" s="8"/>
      <c r="AD11" s="8"/>
      <c r="AE11" s="8"/>
      <c r="AF11" s="8"/>
      <c r="AG11" s="8" t="s">
        <v>13</v>
      </c>
      <c r="AH11" s="8" t="s">
        <v>13</v>
      </c>
      <c r="AI11" s="8" t="s">
        <v>13</v>
      </c>
      <c r="AJ11" s="8" t="s">
        <v>13</v>
      </c>
      <c r="AK11" s="12">
        <v>3</v>
      </c>
    </row>
    <row r="12" spans="1:42" x14ac:dyDescent="0.2">
      <c r="A12" s="3" t="s">
        <v>79</v>
      </c>
      <c r="B12" s="3" t="s">
        <v>52</v>
      </c>
      <c r="C12" s="3" t="s">
        <v>7</v>
      </c>
      <c r="D12" s="3" t="s">
        <v>23</v>
      </c>
      <c r="E12" s="38" t="s">
        <v>25</v>
      </c>
      <c r="F12" s="3" t="s">
        <v>8</v>
      </c>
      <c r="G12" s="8"/>
      <c r="H12" s="8"/>
      <c r="I12" s="8"/>
      <c r="J12" s="8"/>
      <c r="K12" s="8"/>
      <c r="L12" s="8"/>
      <c r="M12" s="8"/>
      <c r="N12" s="8"/>
      <c r="O12" s="8"/>
      <c r="P12" s="8"/>
      <c r="Q12" s="8"/>
      <c r="R12" s="8"/>
      <c r="S12" s="8"/>
      <c r="T12" s="8"/>
      <c r="U12" s="8"/>
      <c r="V12" s="8"/>
      <c r="W12" s="8"/>
      <c r="X12" s="8"/>
      <c r="Y12" s="8"/>
      <c r="Z12" s="8">
        <v>4.9829999999999997</v>
      </c>
      <c r="AA12" s="8">
        <v>117.47</v>
      </c>
      <c r="AB12" s="8"/>
      <c r="AC12" s="8">
        <v>56.232999999999997</v>
      </c>
      <c r="AD12" s="8">
        <v>130.68799999999999</v>
      </c>
      <c r="AE12" s="8">
        <v>34.402000000000001</v>
      </c>
      <c r="AF12" s="8">
        <v>58.9</v>
      </c>
      <c r="AG12" s="8"/>
      <c r="AH12" s="8"/>
      <c r="AI12" s="8"/>
      <c r="AJ12" s="8"/>
      <c r="AK12" s="12">
        <v>4</v>
      </c>
      <c r="AM12" s="9">
        <f>+AP12/$AP$3</f>
        <v>3.1882638294732216E-2</v>
      </c>
      <c r="AN12" s="10">
        <f>+AN10+AM12</f>
        <v>0.86343718334187625</v>
      </c>
      <c r="AP12" s="5">
        <f>SUM(G12:AJ12)</f>
        <v>402.67599999999999</v>
      </c>
    </row>
    <row r="13" spans="1:42" x14ac:dyDescent="0.2">
      <c r="A13" s="3" t="s">
        <v>79</v>
      </c>
      <c r="B13" s="3" t="s">
        <v>52</v>
      </c>
      <c r="C13" s="3" t="s">
        <v>7</v>
      </c>
      <c r="D13" s="3" t="s">
        <v>23</v>
      </c>
      <c r="E13" s="38" t="s">
        <v>25</v>
      </c>
      <c r="F13" s="3" t="s">
        <v>9</v>
      </c>
      <c r="G13" s="8"/>
      <c r="H13" s="8"/>
      <c r="I13" s="8"/>
      <c r="J13" s="8"/>
      <c r="K13" s="8"/>
      <c r="L13" s="8"/>
      <c r="M13" s="8"/>
      <c r="N13" s="8"/>
      <c r="O13" s="8"/>
      <c r="P13" s="8"/>
      <c r="Q13" s="8"/>
      <c r="R13" s="8"/>
      <c r="S13" s="8"/>
      <c r="T13" s="8"/>
      <c r="U13" s="8"/>
      <c r="V13" s="8"/>
      <c r="W13" s="8"/>
      <c r="X13" s="8"/>
      <c r="Y13" s="8"/>
      <c r="Z13" s="8">
        <v>-1</v>
      </c>
      <c r="AA13" s="8">
        <v>-1</v>
      </c>
      <c r="AB13" s="8"/>
      <c r="AC13" s="8">
        <v>-1</v>
      </c>
      <c r="AD13" s="8">
        <v>-1</v>
      </c>
      <c r="AE13" s="8">
        <v>-1</v>
      </c>
      <c r="AF13" s="8">
        <v>-1</v>
      </c>
      <c r="AG13" s="8"/>
      <c r="AH13" s="8"/>
      <c r="AI13" s="8"/>
      <c r="AJ13" s="8"/>
      <c r="AK13" s="12">
        <v>4</v>
      </c>
    </row>
    <row r="14" spans="1:42" x14ac:dyDescent="0.2">
      <c r="A14" s="3" t="s">
        <v>79</v>
      </c>
      <c r="B14" s="3" t="s">
        <v>52</v>
      </c>
      <c r="C14" s="3" t="s">
        <v>7</v>
      </c>
      <c r="D14" s="3" t="s">
        <v>146</v>
      </c>
      <c r="E14" s="38" t="s">
        <v>25</v>
      </c>
      <c r="F14" s="3" t="s">
        <v>8</v>
      </c>
      <c r="G14" s="8"/>
      <c r="H14" s="8"/>
      <c r="I14" s="8"/>
      <c r="J14" s="8"/>
      <c r="K14" s="8"/>
      <c r="L14" s="8"/>
      <c r="M14" s="8">
        <v>20</v>
      </c>
      <c r="N14" s="8">
        <v>0.1</v>
      </c>
      <c r="O14" s="8">
        <v>1.6</v>
      </c>
      <c r="P14" s="8">
        <v>1.4</v>
      </c>
      <c r="Q14" s="8"/>
      <c r="R14" s="8"/>
      <c r="S14" s="8"/>
      <c r="T14" s="8">
        <v>356.88</v>
      </c>
      <c r="U14" s="8">
        <v>20.116</v>
      </c>
      <c r="V14" s="8"/>
      <c r="W14" s="8"/>
      <c r="X14" s="8">
        <v>0.51300000000000001</v>
      </c>
      <c r="Y14" s="8"/>
      <c r="Z14" s="8"/>
      <c r="AA14" s="8">
        <v>5.8000000000000003E-2</v>
      </c>
      <c r="AB14" s="8"/>
      <c r="AC14" s="8"/>
      <c r="AD14" s="8"/>
      <c r="AE14" s="8"/>
      <c r="AF14" s="8"/>
      <c r="AG14" s="8">
        <v>7.9000000000000001E-2</v>
      </c>
      <c r="AH14" s="8">
        <v>1.0999999999999999E-2</v>
      </c>
      <c r="AI14" s="8">
        <v>8.0000000000000002E-3</v>
      </c>
      <c r="AJ14" s="8">
        <v>1E-3</v>
      </c>
      <c r="AK14" s="12">
        <v>5</v>
      </c>
      <c r="AM14" s="9">
        <f>+AP14/$AP$3</f>
        <v>3.1731410411414258E-2</v>
      </c>
      <c r="AN14" s="10">
        <f>+AN12+AM14</f>
        <v>0.8951685937532905</v>
      </c>
      <c r="AP14" s="5">
        <f>SUM(G14:AJ14)</f>
        <v>400.76599999999996</v>
      </c>
    </row>
    <row r="15" spans="1:42" x14ac:dyDescent="0.2">
      <c r="A15" s="3" t="s">
        <v>79</v>
      </c>
      <c r="B15" s="3" t="s">
        <v>52</v>
      </c>
      <c r="C15" s="3" t="s">
        <v>7</v>
      </c>
      <c r="D15" s="3" t="s">
        <v>146</v>
      </c>
      <c r="E15" s="38" t="s">
        <v>25</v>
      </c>
      <c r="F15" s="3" t="s">
        <v>9</v>
      </c>
      <c r="G15" s="8"/>
      <c r="H15" s="8"/>
      <c r="I15" s="8"/>
      <c r="J15" s="8"/>
      <c r="K15" s="8"/>
      <c r="L15" s="8"/>
      <c r="M15" s="8" t="s">
        <v>13</v>
      </c>
      <c r="N15" s="8">
        <v>-1</v>
      </c>
      <c r="O15" s="8" t="s">
        <v>13</v>
      </c>
      <c r="P15" s="8" t="s">
        <v>13</v>
      </c>
      <c r="Q15" s="8"/>
      <c r="R15" s="8" t="s">
        <v>13</v>
      </c>
      <c r="S15" s="8" t="s">
        <v>13</v>
      </c>
      <c r="T15" s="8" t="s">
        <v>13</v>
      </c>
      <c r="U15" s="8" t="s">
        <v>13</v>
      </c>
      <c r="V15" s="8"/>
      <c r="W15" s="8"/>
      <c r="X15" s="8" t="s">
        <v>13</v>
      </c>
      <c r="Y15" s="8"/>
      <c r="Z15" s="8"/>
      <c r="AA15" s="8">
        <v>-1</v>
      </c>
      <c r="AB15" s="8"/>
      <c r="AC15" s="8"/>
      <c r="AD15" s="8"/>
      <c r="AE15" s="8"/>
      <c r="AF15" s="8"/>
      <c r="AG15" s="8" t="s">
        <v>13</v>
      </c>
      <c r="AH15" s="8" t="s">
        <v>13</v>
      </c>
      <c r="AI15" s="8" t="s">
        <v>13</v>
      </c>
      <c r="AJ15" s="8" t="s">
        <v>13</v>
      </c>
      <c r="AK15" s="12">
        <v>5</v>
      </c>
    </row>
    <row r="16" spans="1:42" x14ac:dyDescent="0.2">
      <c r="A16" s="3" t="s">
        <v>79</v>
      </c>
      <c r="B16" s="3" t="s">
        <v>52</v>
      </c>
      <c r="C16" s="3" t="s">
        <v>7</v>
      </c>
      <c r="D16" s="3" t="s">
        <v>23</v>
      </c>
      <c r="E16" s="38" t="s">
        <v>16</v>
      </c>
      <c r="F16" s="3" t="s">
        <v>8</v>
      </c>
      <c r="G16" s="8"/>
      <c r="H16" s="8"/>
      <c r="I16" s="8"/>
      <c r="J16" s="8"/>
      <c r="K16" s="8"/>
      <c r="L16" s="8"/>
      <c r="M16" s="8"/>
      <c r="N16" s="8"/>
      <c r="O16" s="8"/>
      <c r="P16" s="8"/>
      <c r="Q16" s="8"/>
      <c r="R16" s="8"/>
      <c r="S16" s="8"/>
      <c r="T16" s="8"/>
      <c r="U16" s="8"/>
      <c r="V16" s="8"/>
      <c r="W16" s="8"/>
      <c r="X16" s="8"/>
      <c r="Y16" s="8"/>
      <c r="Z16" s="8">
        <v>73.713999999999999</v>
      </c>
      <c r="AA16" s="8">
        <v>288.60000000000002</v>
      </c>
      <c r="AB16" s="8"/>
      <c r="AC16" s="8"/>
      <c r="AD16" s="8"/>
      <c r="AE16" s="8"/>
      <c r="AF16" s="8">
        <v>12.615</v>
      </c>
      <c r="AG16" s="8"/>
      <c r="AH16" s="8"/>
      <c r="AI16" s="8"/>
      <c r="AJ16" s="8"/>
      <c r="AK16" s="12">
        <v>6</v>
      </c>
      <c r="AM16" s="9">
        <f>+AP16/$AP$3</f>
        <v>2.9685716787704396E-2</v>
      </c>
      <c r="AN16" s="10">
        <f>+AN14+AM16</f>
        <v>0.92485431054099487</v>
      </c>
      <c r="AP16" s="5">
        <f>SUM(G16:AJ16)</f>
        <v>374.92900000000003</v>
      </c>
    </row>
    <row r="17" spans="1:42" x14ac:dyDescent="0.2">
      <c r="A17" s="3" t="s">
        <v>79</v>
      </c>
      <c r="B17" s="3" t="s">
        <v>52</v>
      </c>
      <c r="C17" s="3" t="s">
        <v>7</v>
      </c>
      <c r="D17" s="3" t="s">
        <v>23</v>
      </c>
      <c r="E17" s="38" t="s">
        <v>16</v>
      </c>
      <c r="F17" s="3" t="s">
        <v>9</v>
      </c>
      <c r="G17" s="8"/>
      <c r="H17" s="8"/>
      <c r="I17" s="8"/>
      <c r="J17" s="8"/>
      <c r="K17" s="8"/>
      <c r="L17" s="8"/>
      <c r="M17" s="8"/>
      <c r="N17" s="8"/>
      <c r="O17" s="8"/>
      <c r="P17" s="8"/>
      <c r="Q17" s="8"/>
      <c r="R17" s="8"/>
      <c r="S17" s="8"/>
      <c r="T17" s="8"/>
      <c r="U17" s="8"/>
      <c r="V17" s="8"/>
      <c r="W17" s="8"/>
      <c r="X17" s="8"/>
      <c r="Y17" s="8"/>
      <c r="Z17" s="8">
        <v>-1</v>
      </c>
      <c r="AA17" s="8" t="s">
        <v>13</v>
      </c>
      <c r="AB17" s="8"/>
      <c r="AC17" s="8"/>
      <c r="AD17" s="8"/>
      <c r="AE17" s="8"/>
      <c r="AF17" s="8">
        <v>-1</v>
      </c>
      <c r="AG17" s="8"/>
      <c r="AH17" s="8"/>
      <c r="AI17" s="8"/>
      <c r="AJ17" s="8"/>
      <c r="AK17" s="12">
        <v>6</v>
      </c>
    </row>
    <row r="18" spans="1:42" x14ac:dyDescent="0.2">
      <c r="A18" s="3" t="s">
        <v>79</v>
      </c>
      <c r="B18" s="3" t="s">
        <v>52</v>
      </c>
      <c r="C18" s="3" t="s">
        <v>7</v>
      </c>
      <c r="D18" s="3" t="s">
        <v>125</v>
      </c>
      <c r="E18" s="38" t="s">
        <v>31</v>
      </c>
      <c r="F18" s="3" t="s">
        <v>8</v>
      </c>
      <c r="G18" s="8"/>
      <c r="H18" s="8"/>
      <c r="I18" s="8"/>
      <c r="J18" s="8"/>
      <c r="K18" s="8"/>
      <c r="L18" s="8"/>
      <c r="M18" s="8"/>
      <c r="N18" s="8"/>
      <c r="O18" s="8"/>
      <c r="P18" s="8"/>
      <c r="Q18" s="8"/>
      <c r="R18" s="8"/>
      <c r="S18" s="8"/>
      <c r="T18" s="8"/>
      <c r="U18" s="8"/>
      <c r="V18" s="8"/>
      <c r="W18" s="8"/>
      <c r="X18" s="8"/>
      <c r="Y18" s="8"/>
      <c r="Z18" s="8"/>
      <c r="AA18" s="8"/>
      <c r="AB18" s="8"/>
      <c r="AC18" s="8">
        <v>221.92500000000001</v>
      </c>
      <c r="AD18" s="8">
        <v>0.16400000000000001</v>
      </c>
      <c r="AE18" s="8">
        <v>0.72699999999999998</v>
      </c>
      <c r="AF18" s="8">
        <v>8.1000000000000003E-2</v>
      </c>
      <c r="AG18" s="8">
        <v>4.2000000000000003E-2</v>
      </c>
      <c r="AH18" s="8">
        <v>19.77</v>
      </c>
      <c r="AI18" s="8"/>
      <c r="AJ18" s="8"/>
      <c r="AK18" s="12">
        <v>7</v>
      </c>
      <c r="AM18" s="9">
        <f>+AP18/$AP$3</f>
        <v>1.9216946770793792E-2</v>
      </c>
      <c r="AN18" s="10">
        <f>+AN16+AM18</f>
        <v>0.94407125731178865</v>
      </c>
      <c r="AP18" s="5">
        <f>SUM(G18:AJ18)</f>
        <v>242.709</v>
      </c>
    </row>
    <row r="19" spans="1:42" ht="12" thickBot="1" x14ac:dyDescent="0.25">
      <c r="A19" s="3" t="s">
        <v>79</v>
      </c>
      <c r="B19" s="3" t="s">
        <v>52</v>
      </c>
      <c r="C19" s="3" t="s">
        <v>7</v>
      </c>
      <c r="D19" s="3" t="s">
        <v>125</v>
      </c>
      <c r="E19" s="38" t="s">
        <v>31</v>
      </c>
      <c r="F19" s="3" t="s">
        <v>9</v>
      </c>
      <c r="G19" s="8"/>
      <c r="H19" s="8"/>
      <c r="I19" s="8"/>
      <c r="J19" s="8"/>
      <c r="K19" s="8"/>
      <c r="L19" s="8"/>
      <c r="M19" s="8"/>
      <c r="N19" s="8"/>
      <c r="O19" s="8"/>
      <c r="P19" s="8"/>
      <c r="Q19" s="8"/>
      <c r="R19" s="8"/>
      <c r="S19" s="8"/>
      <c r="T19" s="8"/>
      <c r="U19" s="8"/>
      <c r="V19" s="8"/>
      <c r="W19" s="8"/>
      <c r="X19" s="8"/>
      <c r="Y19" s="8"/>
      <c r="Z19" s="8"/>
      <c r="AA19" s="8"/>
      <c r="AB19" s="8"/>
      <c r="AC19" s="8" t="s">
        <v>13</v>
      </c>
      <c r="AD19" s="8" t="s">
        <v>13</v>
      </c>
      <c r="AE19" s="8" t="s">
        <v>13</v>
      </c>
      <c r="AF19" s="8">
        <v>-1</v>
      </c>
      <c r="AG19" s="8" t="s">
        <v>13</v>
      </c>
      <c r="AH19" s="8">
        <v>-1</v>
      </c>
      <c r="AI19" s="8"/>
      <c r="AJ19" s="8"/>
      <c r="AK19" s="32">
        <v>7</v>
      </c>
    </row>
    <row r="20" spans="1:42" x14ac:dyDescent="0.2">
      <c r="A20" s="3" t="s">
        <v>79</v>
      </c>
      <c r="B20" s="3" t="s">
        <v>52</v>
      </c>
      <c r="C20" s="3" t="s">
        <v>7</v>
      </c>
      <c r="D20" s="3" t="s">
        <v>55</v>
      </c>
      <c r="E20" s="38" t="s">
        <v>11</v>
      </c>
      <c r="F20" s="3" t="s">
        <v>8</v>
      </c>
      <c r="G20" s="8">
        <v>70</v>
      </c>
      <c r="H20" s="8">
        <v>100</v>
      </c>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12">
        <v>8</v>
      </c>
      <c r="AM20" s="9">
        <f>+AP20/$AP$3</f>
        <v>1.3460073384320089E-2</v>
      </c>
      <c r="AN20" s="10">
        <f>+AN18+AM20</f>
        <v>0.95753133069610874</v>
      </c>
      <c r="AP20" s="5">
        <f>SUM(G20:AJ20)</f>
        <v>170</v>
      </c>
    </row>
    <row r="21" spans="1:42" x14ac:dyDescent="0.2">
      <c r="A21" s="3" t="s">
        <v>79</v>
      </c>
      <c r="B21" s="3" t="s">
        <v>52</v>
      </c>
      <c r="C21" s="3" t="s">
        <v>7</v>
      </c>
      <c r="D21" s="3" t="s">
        <v>55</v>
      </c>
      <c r="E21" s="38" t="s">
        <v>11</v>
      </c>
      <c r="F21" s="3" t="s">
        <v>9</v>
      </c>
      <c r="G21" s="8">
        <v>-1</v>
      </c>
      <c r="H21" s="8">
        <v>-1</v>
      </c>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12">
        <v>8</v>
      </c>
    </row>
    <row r="22" spans="1:42" x14ac:dyDescent="0.2">
      <c r="A22" s="3" t="s">
        <v>79</v>
      </c>
      <c r="B22" s="3" t="s">
        <v>52</v>
      </c>
      <c r="C22" s="3" t="s">
        <v>7</v>
      </c>
      <c r="D22" s="3" t="s">
        <v>148</v>
      </c>
      <c r="E22" s="38" t="s">
        <v>33</v>
      </c>
      <c r="F22" s="3" t="s">
        <v>8</v>
      </c>
      <c r="G22" s="8"/>
      <c r="H22" s="8"/>
      <c r="I22" s="8"/>
      <c r="J22" s="8"/>
      <c r="K22" s="8"/>
      <c r="L22" s="8"/>
      <c r="M22" s="8"/>
      <c r="N22" s="8"/>
      <c r="O22" s="8"/>
      <c r="P22" s="8"/>
      <c r="Q22" s="8"/>
      <c r="R22" s="8"/>
      <c r="S22" s="8"/>
      <c r="T22" s="8"/>
      <c r="U22" s="8"/>
      <c r="V22" s="8"/>
      <c r="W22" s="8"/>
      <c r="X22" s="8"/>
      <c r="Y22" s="8"/>
      <c r="Z22" s="8"/>
      <c r="AA22" s="8"/>
      <c r="AB22" s="8"/>
      <c r="AC22" s="8"/>
      <c r="AD22" s="8"/>
      <c r="AE22" s="8">
        <v>120.666</v>
      </c>
      <c r="AF22" s="8">
        <v>14.436</v>
      </c>
      <c r="AG22" s="8"/>
      <c r="AH22" s="8"/>
      <c r="AI22" s="8"/>
      <c r="AJ22" s="8"/>
      <c r="AK22" s="12">
        <v>9</v>
      </c>
      <c r="AM22" s="9">
        <f>+AP22/$AP$3</f>
        <v>1.0696957849225957E-2</v>
      </c>
      <c r="AN22" s="10">
        <f>+AN20+AM22</f>
        <v>0.96822828854533471</v>
      </c>
      <c r="AP22" s="5">
        <f>SUM(G22:AJ22)</f>
        <v>135.102</v>
      </c>
    </row>
    <row r="23" spans="1:42" x14ac:dyDescent="0.2">
      <c r="A23" s="3" t="s">
        <v>79</v>
      </c>
      <c r="B23" s="3" t="s">
        <v>52</v>
      </c>
      <c r="C23" s="3" t="s">
        <v>7</v>
      </c>
      <c r="D23" s="3" t="s">
        <v>148</v>
      </c>
      <c r="E23" s="38" t="s">
        <v>33</v>
      </c>
      <c r="F23" s="3" t="s">
        <v>9</v>
      </c>
      <c r="G23" s="8"/>
      <c r="H23" s="8"/>
      <c r="I23" s="8"/>
      <c r="J23" s="8"/>
      <c r="K23" s="8"/>
      <c r="L23" s="8"/>
      <c r="M23" s="8"/>
      <c r="N23" s="8"/>
      <c r="O23" s="8"/>
      <c r="P23" s="8"/>
      <c r="Q23" s="8"/>
      <c r="R23" s="8"/>
      <c r="S23" s="8"/>
      <c r="T23" s="8"/>
      <c r="U23" s="8"/>
      <c r="V23" s="8"/>
      <c r="W23" s="8"/>
      <c r="X23" s="8"/>
      <c r="Y23" s="8"/>
      <c r="Z23" s="8"/>
      <c r="AA23" s="8"/>
      <c r="AB23" s="8"/>
      <c r="AC23" s="8"/>
      <c r="AD23" s="8"/>
      <c r="AE23" s="8">
        <v>-1</v>
      </c>
      <c r="AF23" s="8" t="s">
        <v>13</v>
      </c>
      <c r="AG23" s="8"/>
      <c r="AH23" s="8"/>
      <c r="AI23" s="8"/>
      <c r="AJ23" s="8"/>
      <c r="AK23" s="12">
        <v>9</v>
      </c>
    </row>
    <row r="24" spans="1:42" x14ac:dyDescent="0.2">
      <c r="A24" s="3" t="s">
        <v>79</v>
      </c>
      <c r="B24" s="3" t="s">
        <v>52</v>
      </c>
      <c r="C24" s="3" t="s">
        <v>7</v>
      </c>
      <c r="D24" s="3" t="s">
        <v>150</v>
      </c>
      <c r="E24" s="38" t="s">
        <v>33</v>
      </c>
      <c r="F24" s="3" t="s">
        <v>8</v>
      </c>
      <c r="G24" s="8"/>
      <c r="H24" s="8"/>
      <c r="I24" s="8"/>
      <c r="J24" s="8"/>
      <c r="K24" s="8"/>
      <c r="L24" s="8"/>
      <c r="M24" s="8"/>
      <c r="N24" s="8"/>
      <c r="O24" s="8"/>
      <c r="P24" s="8"/>
      <c r="Q24" s="8"/>
      <c r="R24" s="8"/>
      <c r="S24" s="8"/>
      <c r="T24" s="8"/>
      <c r="U24" s="8"/>
      <c r="V24" s="8"/>
      <c r="W24" s="8"/>
      <c r="X24" s="8"/>
      <c r="Y24" s="8"/>
      <c r="Z24" s="8"/>
      <c r="AA24" s="8"/>
      <c r="AB24" s="8">
        <v>0.67200000000000004</v>
      </c>
      <c r="AC24" s="8"/>
      <c r="AD24" s="8"/>
      <c r="AE24" s="8"/>
      <c r="AF24" s="8"/>
      <c r="AG24" s="8">
        <v>75.908000000000001</v>
      </c>
      <c r="AH24" s="8"/>
      <c r="AI24" s="8">
        <v>5.859</v>
      </c>
      <c r="AJ24" s="8">
        <v>13.6</v>
      </c>
      <c r="AK24" s="12">
        <v>10</v>
      </c>
      <c r="AM24" s="9">
        <f>+AP24/$AP$3</f>
        <v>7.6040705162159815E-3</v>
      </c>
      <c r="AN24" s="10">
        <f>+AN22+AM24</f>
        <v>0.97583235906155075</v>
      </c>
      <c r="AP24" s="5">
        <f>SUM(G24:AJ24)</f>
        <v>96.038999999999987</v>
      </c>
    </row>
    <row r="25" spans="1:42" x14ac:dyDescent="0.2">
      <c r="A25" s="3" t="s">
        <v>79</v>
      </c>
      <c r="B25" s="3" t="s">
        <v>52</v>
      </c>
      <c r="C25" s="3" t="s">
        <v>7</v>
      </c>
      <c r="D25" s="3" t="s">
        <v>150</v>
      </c>
      <c r="E25" s="38" t="s">
        <v>33</v>
      </c>
      <c r="F25" s="3" t="s">
        <v>9</v>
      </c>
      <c r="G25" s="8"/>
      <c r="H25" s="8"/>
      <c r="I25" s="8"/>
      <c r="J25" s="8"/>
      <c r="K25" s="8"/>
      <c r="L25" s="8"/>
      <c r="M25" s="8"/>
      <c r="N25" s="8"/>
      <c r="O25" s="8"/>
      <c r="P25" s="8"/>
      <c r="Q25" s="8"/>
      <c r="R25" s="8"/>
      <c r="S25" s="8"/>
      <c r="T25" s="8"/>
      <c r="U25" s="8"/>
      <c r="V25" s="8"/>
      <c r="W25" s="8"/>
      <c r="X25" s="8"/>
      <c r="Y25" s="8"/>
      <c r="Z25" s="8"/>
      <c r="AA25" s="8"/>
      <c r="AB25" s="8">
        <v>-1</v>
      </c>
      <c r="AC25" s="8"/>
      <c r="AD25" s="8"/>
      <c r="AE25" s="8"/>
      <c r="AF25" s="8"/>
      <c r="AG25" s="8">
        <v>-1</v>
      </c>
      <c r="AH25" s="8"/>
      <c r="AI25" s="8">
        <v>-1</v>
      </c>
      <c r="AJ25" s="8">
        <v>-1</v>
      </c>
      <c r="AK25" s="12">
        <v>10</v>
      </c>
    </row>
    <row r="26" spans="1:42" x14ac:dyDescent="0.2">
      <c r="A26" s="3" t="s">
        <v>79</v>
      </c>
      <c r="B26" s="3" t="s">
        <v>52</v>
      </c>
      <c r="C26" s="3" t="s">
        <v>7</v>
      </c>
      <c r="D26" s="3" t="s">
        <v>23</v>
      </c>
      <c r="E26" s="38" t="s">
        <v>21</v>
      </c>
      <c r="F26" s="3" t="s">
        <v>8</v>
      </c>
      <c r="G26" s="8"/>
      <c r="H26" s="8"/>
      <c r="I26" s="8"/>
      <c r="J26" s="8"/>
      <c r="K26" s="8"/>
      <c r="L26" s="8"/>
      <c r="M26" s="8"/>
      <c r="N26" s="8"/>
      <c r="O26" s="8"/>
      <c r="P26" s="8"/>
      <c r="Q26" s="8"/>
      <c r="R26" s="8"/>
      <c r="S26" s="8"/>
      <c r="T26" s="8"/>
      <c r="U26" s="8"/>
      <c r="V26" s="8"/>
      <c r="W26" s="8"/>
      <c r="X26" s="8"/>
      <c r="Y26" s="8"/>
      <c r="Z26" s="8">
        <v>6.8000000000000005E-2</v>
      </c>
      <c r="AA26" s="8"/>
      <c r="AB26" s="8"/>
      <c r="AC26" s="8">
        <v>76.677999999999997</v>
      </c>
      <c r="AD26" s="8"/>
      <c r="AE26" s="8"/>
      <c r="AF26" s="8"/>
      <c r="AG26" s="8"/>
      <c r="AH26" s="8"/>
      <c r="AI26" s="8"/>
      <c r="AJ26" s="8"/>
      <c r="AK26" s="12">
        <v>11</v>
      </c>
      <c r="AM26" s="9">
        <f>+AP26/$AP$3</f>
        <v>6.0765105409001739E-3</v>
      </c>
      <c r="AN26" s="10">
        <f>+AN24+AM26</f>
        <v>0.98190886960245094</v>
      </c>
      <c r="AP26" s="5">
        <f>SUM(G26:AJ26)</f>
        <v>76.745999999999995</v>
      </c>
    </row>
    <row r="27" spans="1:42" x14ac:dyDescent="0.2">
      <c r="A27" s="3" t="s">
        <v>79</v>
      </c>
      <c r="B27" s="3" t="s">
        <v>52</v>
      </c>
      <c r="C27" s="3" t="s">
        <v>7</v>
      </c>
      <c r="D27" s="3" t="s">
        <v>23</v>
      </c>
      <c r="E27" s="38" t="s">
        <v>21</v>
      </c>
      <c r="F27" s="3" t="s">
        <v>9</v>
      </c>
      <c r="G27" s="8"/>
      <c r="H27" s="8"/>
      <c r="I27" s="8"/>
      <c r="J27" s="8"/>
      <c r="K27" s="8"/>
      <c r="L27" s="8"/>
      <c r="M27" s="8"/>
      <c r="N27" s="8"/>
      <c r="O27" s="8"/>
      <c r="P27" s="8"/>
      <c r="Q27" s="8"/>
      <c r="R27" s="8"/>
      <c r="S27" s="8"/>
      <c r="T27" s="8"/>
      <c r="U27" s="8"/>
      <c r="V27" s="8"/>
      <c r="W27" s="8"/>
      <c r="X27" s="8"/>
      <c r="Y27" s="8"/>
      <c r="Z27" s="8">
        <v>-1</v>
      </c>
      <c r="AA27" s="8"/>
      <c r="AB27" s="8"/>
      <c r="AC27" s="8">
        <v>-1</v>
      </c>
      <c r="AD27" s="8"/>
      <c r="AE27" s="8"/>
      <c r="AF27" s="8"/>
      <c r="AG27" s="8"/>
      <c r="AH27" s="8"/>
      <c r="AI27" s="8"/>
      <c r="AJ27" s="8"/>
      <c r="AK27" s="12">
        <v>11</v>
      </c>
    </row>
    <row r="28" spans="1:42" x14ac:dyDescent="0.2">
      <c r="A28" s="3" t="s">
        <v>79</v>
      </c>
      <c r="B28" s="3" t="s">
        <v>52</v>
      </c>
      <c r="C28" s="3" t="s">
        <v>7</v>
      </c>
      <c r="D28" s="3" t="s">
        <v>139</v>
      </c>
      <c r="E28" s="38" t="s">
        <v>21</v>
      </c>
      <c r="F28" s="3" t="s">
        <v>8</v>
      </c>
      <c r="G28" s="8"/>
      <c r="H28" s="8"/>
      <c r="I28" s="8"/>
      <c r="J28" s="8"/>
      <c r="K28" s="8"/>
      <c r="L28" s="8"/>
      <c r="M28" s="8"/>
      <c r="N28" s="8"/>
      <c r="O28" s="8"/>
      <c r="P28" s="8"/>
      <c r="Q28" s="8"/>
      <c r="R28" s="8"/>
      <c r="S28" s="8"/>
      <c r="T28" s="8"/>
      <c r="U28" s="8"/>
      <c r="V28" s="8"/>
      <c r="W28" s="8"/>
      <c r="X28" s="8">
        <v>1.68</v>
      </c>
      <c r="Y28" s="8"/>
      <c r="Z28" s="8">
        <v>0.39900000000000002</v>
      </c>
      <c r="AA28" s="8"/>
      <c r="AB28" s="8">
        <v>12.006</v>
      </c>
      <c r="AC28" s="8">
        <v>47.640999999999998</v>
      </c>
      <c r="AD28" s="8"/>
      <c r="AE28" s="8"/>
      <c r="AF28" s="8"/>
      <c r="AG28" s="8"/>
      <c r="AH28" s="8"/>
      <c r="AI28" s="8"/>
      <c r="AJ28" s="8"/>
      <c r="AK28" s="12">
        <v>12</v>
      </c>
      <c r="AM28" s="9">
        <f>+AP28/$AP$3</f>
        <v>4.8872734689443635E-3</v>
      </c>
      <c r="AN28" s="10">
        <f>+AN26+AM28</f>
        <v>0.98679614307139529</v>
      </c>
      <c r="AP28" s="5">
        <f>SUM(G28:AJ28)</f>
        <v>61.725999999999999</v>
      </c>
    </row>
    <row r="29" spans="1:42" x14ac:dyDescent="0.2">
      <c r="A29" s="3" t="s">
        <v>79</v>
      </c>
      <c r="B29" s="3" t="s">
        <v>52</v>
      </c>
      <c r="C29" s="3" t="s">
        <v>7</v>
      </c>
      <c r="D29" s="3" t="s">
        <v>139</v>
      </c>
      <c r="E29" s="38" t="s">
        <v>21</v>
      </c>
      <c r="F29" s="3" t="s">
        <v>9</v>
      </c>
      <c r="G29" s="8"/>
      <c r="H29" s="8"/>
      <c r="I29" s="8"/>
      <c r="J29" s="8"/>
      <c r="K29" s="8"/>
      <c r="L29" s="8"/>
      <c r="M29" s="8"/>
      <c r="N29" s="8"/>
      <c r="O29" s="8"/>
      <c r="P29" s="8"/>
      <c r="Q29" s="8"/>
      <c r="R29" s="8"/>
      <c r="S29" s="8"/>
      <c r="T29" s="8"/>
      <c r="U29" s="8"/>
      <c r="V29" s="8"/>
      <c r="W29" s="8" t="s">
        <v>13</v>
      </c>
      <c r="X29" s="8" t="s">
        <v>13</v>
      </c>
      <c r="Y29" s="8" t="s">
        <v>13</v>
      </c>
      <c r="Z29" s="8" t="s">
        <v>13</v>
      </c>
      <c r="AA29" s="8" t="s">
        <v>13</v>
      </c>
      <c r="AB29" s="8" t="s">
        <v>13</v>
      </c>
      <c r="AC29" s="8" t="s">
        <v>13</v>
      </c>
      <c r="AD29" s="8"/>
      <c r="AE29" s="8"/>
      <c r="AF29" s="8"/>
      <c r="AG29" s="8"/>
      <c r="AH29" s="8"/>
      <c r="AI29" s="8"/>
      <c r="AJ29" s="8"/>
      <c r="AK29" s="12">
        <v>12</v>
      </c>
    </row>
    <row r="30" spans="1:42" x14ac:dyDescent="0.2">
      <c r="A30" s="3" t="s">
        <v>79</v>
      </c>
      <c r="B30" s="3" t="s">
        <v>52</v>
      </c>
      <c r="C30" s="3" t="s">
        <v>7</v>
      </c>
      <c r="D30" s="3" t="s">
        <v>146</v>
      </c>
      <c r="E30" s="38" t="s">
        <v>11</v>
      </c>
      <c r="F30" s="3" t="s">
        <v>8</v>
      </c>
      <c r="G30" s="8"/>
      <c r="H30" s="8"/>
      <c r="I30" s="8"/>
      <c r="J30" s="8"/>
      <c r="K30" s="8"/>
      <c r="L30" s="8"/>
      <c r="M30" s="8">
        <v>4</v>
      </c>
      <c r="N30" s="8">
        <v>4.5</v>
      </c>
      <c r="O30" s="8">
        <v>0.5</v>
      </c>
      <c r="P30" s="8">
        <v>0.1</v>
      </c>
      <c r="Q30" s="8">
        <v>9.7000000000000003E-2</v>
      </c>
      <c r="R30" s="8">
        <v>1.655</v>
      </c>
      <c r="S30" s="8"/>
      <c r="T30" s="8">
        <v>0.193</v>
      </c>
      <c r="U30" s="8"/>
      <c r="V30" s="8"/>
      <c r="W30" s="8">
        <v>0.45400000000000001</v>
      </c>
      <c r="X30" s="8">
        <v>0.25700000000000001</v>
      </c>
      <c r="Y30" s="8">
        <v>3.7480000000000002</v>
      </c>
      <c r="Z30" s="8">
        <v>17.28</v>
      </c>
      <c r="AA30" s="8">
        <v>12.878</v>
      </c>
      <c r="AB30" s="8"/>
      <c r="AC30" s="8"/>
      <c r="AD30" s="8"/>
      <c r="AE30" s="8"/>
      <c r="AF30" s="8"/>
      <c r="AG30" s="8">
        <v>0.56999999999999995</v>
      </c>
      <c r="AH30" s="8">
        <v>0.65700000000000003</v>
      </c>
      <c r="AI30" s="8">
        <v>1.3120000000000001</v>
      </c>
      <c r="AJ30" s="8">
        <v>2.5179999999999998</v>
      </c>
      <c r="AK30" s="12">
        <v>13</v>
      </c>
      <c r="AM30" s="9">
        <f>+AP30/$AP$3</f>
        <v>4.0157733057607677E-3</v>
      </c>
      <c r="AN30" s="10">
        <f>+AN28+AM30</f>
        <v>0.99081191637715604</v>
      </c>
      <c r="AP30" s="5">
        <f>SUM(G30:AJ30)</f>
        <v>50.718999999999994</v>
      </c>
    </row>
    <row r="31" spans="1:42" x14ac:dyDescent="0.2">
      <c r="A31" s="3" t="s">
        <v>79</v>
      </c>
      <c r="B31" s="3" t="s">
        <v>52</v>
      </c>
      <c r="C31" s="3" t="s">
        <v>7</v>
      </c>
      <c r="D31" s="3" t="s">
        <v>146</v>
      </c>
      <c r="E31" s="38" t="s">
        <v>11</v>
      </c>
      <c r="F31" s="3" t="s">
        <v>9</v>
      </c>
      <c r="G31" s="8"/>
      <c r="H31" s="8"/>
      <c r="I31" s="8"/>
      <c r="J31" s="8"/>
      <c r="K31" s="8"/>
      <c r="L31" s="8"/>
      <c r="M31" s="8" t="s">
        <v>13</v>
      </c>
      <c r="N31" s="8" t="s">
        <v>13</v>
      </c>
      <c r="O31" s="8" t="s">
        <v>13</v>
      </c>
      <c r="P31" s="8" t="s">
        <v>13</v>
      </c>
      <c r="Q31" s="8" t="s">
        <v>13</v>
      </c>
      <c r="R31" s="8" t="s">
        <v>13</v>
      </c>
      <c r="S31" s="8" t="s">
        <v>13</v>
      </c>
      <c r="T31" s="8" t="s">
        <v>13</v>
      </c>
      <c r="U31" s="8" t="s">
        <v>13</v>
      </c>
      <c r="V31" s="8" t="s">
        <v>13</v>
      </c>
      <c r="W31" s="8">
        <v>-1</v>
      </c>
      <c r="X31" s="8" t="s">
        <v>13</v>
      </c>
      <c r="Y31" s="8" t="s">
        <v>13</v>
      </c>
      <c r="Z31" s="8">
        <v>-1</v>
      </c>
      <c r="AA31" s="8">
        <v>-1</v>
      </c>
      <c r="AB31" s="8"/>
      <c r="AC31" s="8"/>
      <c r="AD31" s="8"/>
      <c r="AE31" s="8"/>
      <c r="AF31" s="8"/>
      <c r="AG31" s="8" t="s">
        <v>13</v>
      </c>
      <c r="AH31" s="8" t="s">
        <v>13</v>
      </c>
      <c r="AI31" s="8" t="s">
        <v>13</v>
      </c>
      <c r="AJ31" s="8" t="s">
        <v>13</v>
      </c>
      <c r="AK31" s="12">
        <v>13</v>
      </c>
    </row>
    <row r="32" spans="1:42" x14ac:dyDescent="0.2">
      <c r="A32" s="3" t="s">
        <v>79</v>
      </c>
      <c r="B32" s="3" t="s">
        <v>52</v>
      </c>
      <c r="C32" s="3" t="s">
        <v>7</v>
      </c>
      <c r="D32" s="3" t="s">
        <v>137</v>
      </c>
      <c r="E32" s="38" t="s">
        <v>11</v>
      </c>
      <c r="F32" s="3" t="s">
        <v>8</v>
      </c>
      <c r="G32" s="8"/>
      <c r="H32" s="8"/>
      <c r="I32" s="8"/>
      <c r="J32" s="8"/>
      <c r="K32" s="8"/>
      <c r="L32" s="8"/>
      <c r="M32" s="8"/>
      <c r="N32" s="8"/>
      <c r="O32" s="8"/>
      <c r="P32" s="8"/>
      <c r="Q32" s="8"/>
      <c r="R32" s="8"/>
      <c r="S32" s="8"/>
      <c r="T32" s="8"/>
      <c r="U32" s="8"/>
      <c r="V32" s="8"/>
      <c r="W32" s="8"/>
      <c r="X32" s="8"/>
      <c r="Y32" s="8"/>
      <c r="Z32" s="8"/>
      <c r="AA32" s="8"/>
      <c r="AB32" s="8"/>
      <c r="AC32" s="8">
        <v>5.3029999999999999</v>
      </c>
      <c r="AD32" s="8"/>
      <c r="AE32" s="8">
        <v>9.2460000000000004</v>
      </c>
      <c r="AF32" s="8">
        <v>12.417</v>
      </c>
      <c r="AG32" s="8"/>
      <c r="AH32" s="8"/>
      <c r="AI32" s="8">
        <v>0.33</v>
      </c>
      <c r="AJ32" s="8"/>
      <c r="AK32" s="12">
        <v>14</v>
      </c>
      <c r="AM32" s="9">
        <f>+AP32/$AP$3</f>
        <v>2.1612127241082421E-3</v>
      </c>
      <c r="AN32" s="10">
        <f>+AN30+AM32</f>
        <v>0.99297312910126434</v>
      </c>
      <c r="AP32" s="5">
        <f>SUM(G32:AJ32)</f>
        <v>27.295999999999999</v>
      </c>
    </row>
    <row r="33" spans="1:42" x14ac:dyDescent="0.2">
      <c r="A33" s="3" t="s">
        <v>79</v>
      </c>
      <c r="B33" s="3" t="s">
        <v>52</v>
      </c>
      <c r="C33" s="3" t="s">
        <v>7</v>
      </c>
      <c r="D33" s="3" t="s">
        <v>137</v>
      </c>
      <c r="E33" s="38" t="s">
        <v>11</v>
      </c>
      <c r="F33" s="3" t="s">
        <v>9</v>
      </c>
      <c r="G33" s="8"/>
      <c r="H33" s="8"/>
      <c r="I33" s="8"/>
      <c r="J33" s="8"/>
      <c r="K33" s="8"/>
      <c r="L33" s="8"/>
      <c r="M33" s="8"/>
      <c r="N33" s="8"/>
      <c r="O33" s="8"/>
      <c r="P33" s="8"/>
      <c r="Q33" s="8"/>
      <c r="R33" s="8"/>
      <c r="S33" s="8"/>
      <c r="T33" s="8"/>
      <c r="U33" s="8"/>
      <c r="V33" s="8"/>
      <c r="W33" s="8"/>
      <c r="X33" s="8"/>
      <c r="Y33" s="8"/>
      <c r="Z33" s="8"/>
      <c r="AA33" s="8"/>
      <c r="AB33" s="8"/>
      <c r="AC33" s="8">
        <v>-1</v>
      </c>
      <c r="AD33" s="8"/>
      <c r="AE33" s="8">
        <v>-1</v>
      </c>
      <c r="AF33" s="8">
        <v>-1</v>
      </c>
      <c r="AG33" s="8"/>
      <c r="AH33" s="8"/>
      <c r="AI33" s="8" t="s">
        <v>13</v>
      </c>
      <c r="AJ33" s="8"/>
      <c r="AK33" s="12">
        <v>14</v>
      </c>
    </row>
    <row r="34" spans="1:42" x14ac:dyDescent="0.2">
      <c r="A34" s="3" t="s">
        <v>79</v>
      </c>
      <c r="B34" s="3" t="s">
        <v>52</v>
      </c>
      <c r="C34" s="3" t="s">
        <v>7</v>
      </c>
      <c r="D34" s="3" t="s">
        <v>139</v>
      </c>
      <c r="E34" s="38" t="s">
        <v>34</v>
      </c>
      <c r="F34" s="3" t="s">
        <v>8</v>
      </c>
      <c r="G34" s="8"/>
      <c r="H34" s="8"/>
      <c r="I34" s="8"/>
      <c r="J34" s="8"/>
      <c r="K34" s="8"/>
      <c r="L34" s="8"/>
      <c r="M34" s="8"/>
      <c r="N34" s="8"/>
      <c r="O34" s="8"/>
      <c r="P34" s="8"/>
      <c r="Q34" s="8"/>
      <c r="R34" s="8"/>
      <c r="S34" s="8"/>
      <c r="T34" s="8"/>
      <c r="U34" s="8"/>
      <c r="V34" s="8"/>
      <c r="W34" s="8"/>
      <c r="X34" s="8">
        <v>23.449000000000002</v>
      </c>
      <c r="Y34" s="8"/>
      <c r="Z34" s="8">
        <v>0.12</v>
      </c>
      <c r="AA34" s="8"/>
      <c r="AB34" s="8">
        <v>2.1749999999999998</v>
      </c>
      <c r="AC34" s="8"/>
      <c r="AD34" s="8"/>
      <c r="AE34" s="8"/>
      <c r="AF34" s="8"/>
      <c r="AG34" s="8"/>
      <c r="AH34" s="8"/>
      <c r="AI34" s="8"/>
      <c r="AJ34" s="8"/>
      <c r="AK34" s="12">
        <v>15</v>
      </c>
      <c r="AM34" s="9">
        <f>+AP34/$AP$3</f>
        <v>2.0383301717996258E-3</v>
      </c>
      <c r="AN34" s="10">
        <f>+AN32+AM34</f>
        <v>0.995011459273064</v>
      </c>
      <c r="AP34" s="5">
        <f>SUM(G34:AJ34)</f>
        <v>25.744000000000003</v>
      </c>
    </row>
    <row r="35" spans="1:42" x14ac:dyDescent="0.2">
      <c r="A35" s="3" t="s">
        <v>79</v>
      </c>
      <c r="B35" s="3" t="s">
        <v>52</v>
      </c>
      <c r="C35" s="3" t="s">
        <v>7</v>
      </c>
      <c r="D35" s="3" t="s">
        <v>139</v>
      </c>
      <c r="E35" s="38" t="s">
        <v>34</v>
      </c>
      <c r="F35" s="3" t="s">
        <v>9</v>
      </c>
      <c r="G35" s="8"/>
      <c r="H35" s="8"/>
      <c r="I35" s="8"/>
      <c r="J35" s="8"/>
      <c r="K35" s="8"/>
      <c r="L35" s="8"/>
      <c r="M35" s="8"/>
      <c r="N35" s="8"/>
      <c r="O35" s="8"/>
      <c r="P35" s="8"/>
      <c r="Q35" s="8"/>
      <c r="R35" s="8"/>
      <c r="S35" s="8"/>
      <c r="T35" s="8"/>
      <c r="U35" s="8"/>
      <c r="V35" s="8"/>
      <c r="W35" s="8" t="s">
        <v>13</v>
      </c>
      <c r="X35" s="8" t="s">
        <v>13</v>
      </c>
      <c r="Y35" s="8" t="s">
        <v>13</v>
      </c>
      <c r="Z35" s="8" t="s">
        <v>13</v>
      </c>
      <c r="AA35" s="8" t="s">
        <v>13</v>
      </c>
      <c r="AB35" s="8" t="s">
        <v>13</v>
      </c>
      <c r="AC35" s="8" t="s">
        <v>13</v>
      </c>
      <c r="AD35" s="8"/>
      <c r="AE35" s="8"/>
      <c r="AF35" s="8"/>
      <c r="AG35" s="8"/>
      <c r="AH35" s="8"/>
      <c r="AI35" s="8"/>
      <c r="AJ35" s="8" t="s">
        <v>13</v>
      </c>
      <c r="AK35" s="12">
        <v>15</v>
      </c>
    </row>
    <row r="36" spans="1:42" x14ac:dyDescent="0.2">
      <c r="A36" s="3" t="s">
        <v>79</v>
      </c>
      <c r="B36" s="3" t="s">
        <v>52</v>
      </c>
      <c r="C36" s="3" t="s">
        <v>7</v>
      </c>
      <c r="D36" s="3" t="s">
        <v>23</v>
      </c>
      <c r="E36" s="38" t="s">
        <v>27</v>
      </c>
      <c r="F36" s="3" t="s">
        <v>8</v>
      </c>
      <c r="G36" s="8"/>
      <c r="H36" s="8"/>
      <c r="I36" s="8"/>
      <c r="J36" s="8"/>
      <c r="K36" s="8"/>
      <c r="L36" s="8"/>
      <c r="M36" s="8"/>
      <c r="N36" s="8"/>
      <c r="O36" s="8"/>
      <c r="P36" s="8"/>
      <c r="Q36" s="8"/>
      <c r="R36" s="8"/>
      <c r="S36" s="8"/>
      <c r="T36" s="8"/>
      <c r="U36" s="8"/>
      <c r="V36" s="8"/>
      <c r="W36" s="8"/>
      <c r="X36" s="8"/>
      <c r="Y36" s="8"/>
      <c r="Z36" s="8">
        <v>14.82</v>
      </c>
      <c r="AA36" s="8"/>
      <c r="AB36" s="8"/>
      <c r="AC36" s="8"/>
      <c r="AD36" s="8"/>
      <c r="AE36" s="8"/>
      <c r="AF36" s="8"/>
      <c r="AG36" s="8"/>
      <c r="AH36" s="8"/>
      <c r="AI36" s="8"/>
      <c r="AJ36" s="8"/>
      <c r="AK36" s="12">
        <v>16</v>
      </c>
      <c r="AM36" s="9">
        <f>+AP36/$AP$3</f>
        <v>1.1734016915036689E-3</v>
      </c>
      <c r="AN36" s="10">
        <f>+AN34+AM36</f>
        <v>0.99618486096456771</v>
      </c>
      <c r="AP36" s="5">
        <f>SUM(G36:AJ36)</f>
        <v>14.82</v>
      </c>
    </row>
    <row r="37" spans="1:42" x14ac:dyDescent="0.2">
      <c r="A37" s="3" t="s">
        <v>79</v>
      </c>
      <c r="B37" s="3" t="s">
        <v>52</v>
      </c>
      <c r="C37" s="3" t="s">
        <v>7</v>
      </c>
      <c r="D37" s="3" t="s">
        <v>23</v>
      </c>
      <c r="E37" s="38" t="s">
        <v>27</v>
      </c>
      <c r="F37" s="3" t="s">
        <v>9</v>
      </c>
      <c r="G37" s="8"/>
      <c r="H37" s="8"/>
      <c r="I37" s="8"/>
      <c r="J37" s="8"/>
      <c r="K37" s="8"/>
      <c r="L37" s="8"/>
      <c r="M37" s="8"/>
      <c r="N37" s="8"/>
      <c r="O37" s="8"/>
      <c r="P37" s="8"/>
      <c r="Q37" s="8"/>
      <c r="R37" s="8"/>
      <c r="S37" s="8"/>
      <c r="T37" s="8"/>
      <c r="U37" s="8"/>
      <c r="V37" s="8"/>
      <c r="W37" s="8"/>
      <c r="X37" s="8"/>
      <c r="Y37" s="8"/>
      <c r="Z37" s="8">
        <v>-1</v>
      </c>
      <c r="AA37" s="8"/>
      <c r="AB37" s="8"/>
      <c r="AC37" s="8"/>
      <c r="AD37" s="8"/>
      <c r="AE37" s="8"/>
      <c r="AF37" s="8"/>
      <c r="AG37" s="8"/>
      <c r="AH37" s="8"/>
      <c r="AI37" s="8"/>
      <c r="AJ37" s="8"/>
      <c r="AK37" s="12">
        <v>16</v>
      </c>
    </row>
    <row r="38" spans="1:42" x14ac:dyDescent="0.2">
      <c r="A38" s="3" t="s">
        <v>79</v>
      </c>
      <c r="B38" s="3" t="s">
        <v>52</v>
      </c>
      <c r="C38" s="3" t="s">
        <v>7</v>
      </c>
      <c r="D38" s="3" t="s">
        <v>10</v>
      </c>
      <c r="E38" s="38" t="s">
        <v>31</v>
      </c>
      <c r="F38" s="3" t="s">
        <v>8</v>
      </c>
      <c r="G38" s="8"/>
      <c r="H38" s="8"/>
      <c r="I38" s="8"/>
      <c r="J38" s="8"/>
      <c r="K38" s="8"/>
      <c r="L38" s="8"/>
      <c r="M38" s="8"/>
      <c r="N38" s="8"/>
      <c r="O38" s="8"/>
      <c r="P38" s="8"/>
      <c r="Q38" s="8"/>
      <c r="R38" s="8"/>
      <c r="S38" s="8"/>
      <c r="T38" s="8"/>
      <c r="U38" s="8"/>
      <c r="V38" s="8"/>
      <c r="W38" s="8"/>
      <c r="X38" s="8"/>
      <c r="Y38" s="8"/>
      <c r="Z38" s="8"/>
      <c r="AA38" s="8">
        <v>11.435</v>
      </c>
      <c r="AB38" s="8"/>
      <c r="AC38" s="8"/>
      <c r="AD38" s="8"/>
      <c r="AE38" s="8"/>
      <c r="AF38" s="8"/>
      <c r="AG38" s="8"/>
      <c r="AH38" s="8"/>
      <c r="AI38" s="8"/>
      <c r="AJ38" s="8"/>
      <c r="AK38" s="12">
        <v>17</v>
      </c>
      <c r="AM38" s="9">
        <f>+AP38/$AP$3</f>
        <v>9.0538787735117783E-4</v>
      </c>
      <c r="AN38" s="10">
        <f>+AN36+AM38</f>
        <v>0.99709024884191888</v>
      </c>
      <c r="AP38" s="5">
        <f>SUM(G38:AJ38)</f>
        <v>11.435</v>
      </c>
    </row>
    <row r="39" spans="1:42" x14ac:dyDescent="0.2">
      <c r="A39" s="3" t="s">
        <v>79</v>
      </c>
      <c r="B39" s="3" t="s">
        <v>52</v>
      </c>
      <c r="C39" s="3" t="s">
        <v>7</v>
      </c>
      <c r="D39" s="3" t="s">
        <v>10</v>
      </c>
      <c r="E39" s="38" t="s">
        <v>31</v>
      </c>
      <c r="F39" s="3" t="s">
        <v>9</v>
      </c>
      <c r="G39" s="8"/>
      <c r="H39" s="8"/>
      <c r="I39" s="8"/>
      <c r="J39" s="8"/>
      <c r="K39" s="8"/>
      <c r="L39" s="8"/>
      <c r="M39" s="8"/>
      <c r="N39" s="8"/>
      <c r="O39" s="8"/>
      <c r="P39" s="8"/>
      <c r="Q39" s="8"/>
      <c r="R39" s="8"/>
      <c r="S39" s="8"/>
      <c r="T39" s="8"/>
      <c r="U39" s="8"/>
      <c r="V39" s="8"/>
      <c r="W39" s="8"/>
      <c r="X39" s="8"/>
      <c r="Y39" s="8"/>
      <c r="Z39" s="8"/>
      <c r="AA39" s="8" t="s">
        <v>13</v>
      </c>
      <c r="AB39" s="8"/>
      <c r="AC39" s="8"/>
      <c r="AD39" s="8"/>
      <c r="AE39" s="8"/>
      <c r="AF39" s="8"/>
      <c r="AG39" s="8"/>
      <c r="AH39" s="8"/>
      <c r="AI39" s="8"/>
      <c r="AJ39" s="8"/>
      <c r="AK39" s="12">
        <v>17</v>
      </c>
    </row>
    <row r="40" spans="1:42" x14ac:dyDescent="0.2">
      <c r="A40" s="3" t="s">
        <v>79</v>
      </c>
      <c r="B40" s="3" t="s">
        <v>52</v>
      </c>
      <c r="C40" s="3" t="s">
        <v>7</v>
      </c>
      <c r="D40" s="3" t="s">
        <v>146</v>
      </c>
      <c r="E40" s="38" t="s">
        <v>31</v>
      </c>
      <c r="F40" s="3" t="s">
        <v>8</v>
      </c>
      <c r="G40" s="8"/>
      <c r="H40" s="8"/>
      <c r="I40" s="8"/>
      <c r="J40" s="8"/>
      <c r="K40" s="8"/>
      <c r="L40" s="8"/>
      <c r="M40" s="8"/>
      <c r="N40" s="8"/>
      <c r="O40" s="8"/>
      <c r="P40" s="8"/>
      <c r="Q40" s="8"/>
      <c r="R40" s="8"/>
      <c r="S40" s="8"/>
      <c r="T40" s="8"/>
      <c r="U40" s="8"/>
      <c r="V40" s="8"/>
      <c r="W40" s="8"/>
      <c r="X40" s="8"/>
      <c r="Y40" s="8"/>
      <c r="Z40" s="8"/>
      <c r="AA40" s="8"/>
      <c r="AB40" s="8"/>
      <c r="AC40" s="8"/>
      <c r="AD40" s="8"/>
      <c r="AE40" s="8"/>
      <c r="AF40" s="8"/>
      <c r="AG40" s="8">
        <v>4.1959999999999997</v>
      </c>
      <c r="AH40" s="8">
        <v>1.0960000000000001</v>
      </c>
      <c r="AI40" s="8">
        <v>1.996</v>
      </c>
      <c r="AJ40" s="8">
        <v>0.97099999999999997</v>
      </c>
      <c r="AK40" s="12">
        <v>18</v>
      </c>
      <c r="AM40" s="9">
        <f>+AP40/$AP$3</f>
        <v>6.5392203577117425E-4</v>
      </c>
      <c r="AN40" s="10">
        <f>+AN38+AM40</f>
        <v>0.99774417087769007</v>
      </c>
      <c r="AP40" s="5">
        <f>SUM(G40:AJ40)</f>
        <v>8.2590000000000003</v>
      </c>
    </row>
    <row r="41" spans="1:42" x14ac:dyDescent="0.2">
      <c r="A41" s="3" t="s">
        <v>79</v>
      </c>
      <c r="B41" s="3" t="s">
        <v>52</v>
      </c>
      <c r="C41" s="3" t="s">
        <v>7</v>
      </c>
      <c r="D41" s="3" t="s">
        <v>146</v>
      </c>
      <c r="E41" s="38" t="s">
        <v>31</v>
      </c>
      <c r="F41" s="3" t="s">
        <v>9</v>
      </c>
      <c r="G41" s="8"/>
      <c r="H41" s="8"/>
      <c r="I41" s="8"/>
      <c r="J41" s="8"/>
      <c r="K41" s="8"/>
      <c r="L41" s="8"/>
      <c r="M41" s="8"/>
      <c r="N41" s="8"/>
      <c r="O41" s="8"/>
      <c r="P41" s="8"/>
      <c r="Q41" s="8"/>
      <c r="R41" s="8"/>
      <c r="S41" s="8"/>
      <c r="T41" s="8"/>
      <c r="U41" s="8"/>
      <c r="V41" s="8"/>
      <c r="W41" s="8"/>
      <c r="X41" s="8"/>
      <c r="Y41" s="8"/>
      <c r="Z41" s="8"/>
      <c r="AA41" s="8"/>
      <c r="AB41" s="8"/>
      <c r="AC41" s="8"/>
      <c r="AD41" s="8"/>
      <c r="AE41" s="8"/>
      <c r="AF41" s="8"/>
      <c r="AG41" s="8" t="s">
        <v>13</v>
      </c>
      <c r="AH41" s="8" t="s">
        <v>13</v>
      </c>
      <c r="AI41" s="8" t="s">
        <v>13</v>
      </c>
      <c r="AJ41" s="8" t="s">
        <v>13</v>
      </c>
      <c r="AK41" s="12">
        <v>18</v>
      </c>
    </row>
    <row r="42" spans="1:42" x14ac:dyDescent="0.2">
      <c r="A42" s="3" t="s">
        <v>79</v>
      </c>
      <c r="B42" s="3" t="s">
        <v>52</v>
      </c>
      <c r="C42" s="3" t="s">
        <v>7</v>
      </c>
      <c r="D42" s="3" t="s">
        <v>152</v>
      </c>
      <c r="E42" s="38" t="s">
        <v>33</v>
      </c>
      <c r="F42" s="3" t="s">
        <v>8</v>
      </c>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v>5.5270000000000001</v>
      </c>
      <c r="AJ42" s="8"/>
      <c r="AK42" s="12">
        <v>19</v>
      </c>
      <c r="AM42" s="9">
        <f>+AP42/$AP$3</f>
        <v>4.3761073879492433E-4</v>
      </c>
      <c r="AN42" s="10">
        <f>+AN40+AM42</f>
        <v>0.99818178161648496</v>
      </c>
      <c r="AP42" s="5">
        <f>SUM(G42:AJ42)</f>
        <v>5.5270000000000001</v>
      </c>
    </row>
    <row r="43" spans="1:42" x14ac:dyDescent="0.2">
      <c r="A43" s="3" t="s">
        <v>79</v>
      </c>
      <c r="B43" s="3" t="s">
        <v>52</v>
      </c>
      <c r="C43" s="3" t="s">
        <v>7</v>
      </c>
      <c r="D43" s="3" t="s">
        <v>152</v>
      </c>
      <c r="E43" s="38" t="s">
        <v>33</v>
      </c>
      <c r="F43" s="3" t="s">
        <v>9</v>
      </c>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t="s">
        <v>13</v>
      </c>
      <c r="AJ43" s="8"/>
      <c r="AK43" s="12">
        <v>19</v>
      </c>
    </row>
    <row r="44" spans="1:42" x14ac:dyDescent="0.2">
      <c r="A44" s="3" t="s">
        <v>79</v>
      </c>
      <c r="B44" s="3" t="s">
        <v>52</v>
      </c>
      <c r="C44" s="3" t="s">
        <v>7</v>
      </c>
      <c r="D44" s="3" t="s">
        <v>139</v>
      </c>
      <c r="E44" s="38" t="s">
        <v>11</v>
      </c>
      <c r="F44" s="3" t="s">
        <v>8</v>
      </c>
      <c r="G44" s="8"/>
      <c r="H44" s="8"/>
      <c r="I44" s="8"/>
      <c r="J44" s="8"/>
      <c r="K44" s="8"/>
      <c r="L44" s="8"/>
      <c r="M44" s="8"/>
      <c r="N44" s="8"/>
      <c r="O44" s="8"/>
      <c r="P44" s="8"/>
      <c r="Q44" s="8"/>
      <c r="R44" s="8"/>
      <c r="S44" s="8"/>
      <c r="T44" s="8"/>
      <c r="U44" s="8"/>
      <c r="V44" s="8"/>
      <c r="W44" s="8"/>
      <c r="X44" s="8"/>
      <c r="Y44" s="8"/>
      <c r="Z44" s="8"/>
      <c r="AA44" s="8"/>
      <c r="AB44" s="8"/>
      <c r="AC44" s="8">
        <v>2.2669999999999999</v>
      </c>
      <c r="AD44" s="8"/>
      <c r="AE44" s="8">
        <v>1.881</v>
      </c>
      <c r="AF44" s="8">
        <v>0.26600000000000001</v>
      </c>
      <c r="AG44" s="8"/>
      <c r="AH44" s="8">
        <v>0.49199999999999999</v>
      </c>
      <c r="AI44" s="8">
        <v>0.38200000000000001</v>
      </c>
      <c r="AJ44" s="8"/>
      <c r="AK44" s="12">
        <v>20</v>
      </c>
      <c r="AM44" s="9">
        <f>+AP44/$AP$3</f>
        <v>4.1868745915461542E-4</v>
      </c>
      <c r="AN44" s="10">
        <f>+AN42+AM44</f>
        <v>0.9986004690756396</v>
      </c>
      <c r="AP44" s="5">
        <f>SUM(G44:AJ44)</f>
        <v>5.2879999999999994</v>
      </c>
    </row>
    <row r="45" spans="1:42" x14ac:dyDescent="0.2">
      <c r="A45" s="3" t="s">
        <v>79</v>
      </c>
      <c r="B45" s="3" t="s">
        <v>52</v>
      </c>
      <c r="C45" s="3" t="s">
        <v>7</v>
      </c>
      <c r="D45" s="3" t="s">
        <v>139</v>
      </c>
      <c r="E45" s="38" t="s">
        <v>11</v>
      </c>
      <c r="F45" s="3" t="s">
        <v>9</v>
      </c>
      <c r="G45" s="8"/>
      <c r="H45" s="8"/>
      <c r="I45" s="8"/>
      <c r="J45" s="8"/>
      <c r="K45" s="8"/>
      <c r="L45" s="8"/>
      <c r="M45" s="8"/>
      <c r="N45" s="8"/>
      <c r="O45" s="8"/>
      <c r="P45" s="8"/>
      <c r="Q45" s="8"/>
      <c r="R45" s="8"/>
      <c r="S45" s="8"/>
      <c r="T45" s="8"/>
      <c r="U45" s="8"/>
      <c r="V45" s="8"/>
      <c r="W45" s="8"/>
      <c r="X45" s="8"/>
      <c r="Y45" s="8"/>
      <c r="Z45" s="8"/>
      <c r="AA45" s="8"/>
      <c r="AB45" s="8"/>
      <c r="AC45" s="8">
        <v>-1</v>
      </c>
      <c r="AD45" s="8"/>
      <c r="AE45" s="8">
        <v>-1</v>
      </c>
      <c r="AF45" s="8">
        <v>-1</v>
      </c>
      <c r="AG45" s="8"/>
      <c r="AH45" s="8">
        <v>-1</v>
      </c>
      <c r="AI45" s="8" t="s">
        <v>13</v>
      </c>
      <c r="AJ45" s="8"/>
      <c r="AK45" s="12">
        <v>20</v>
      </c>
    </row>
    <row r="46" spans="1:42" x14ac:dyDescent="0.2">
      <c r="A46" s="3" t="s">
        <v>79</v>
      </c>
      <c r="B46" s="3" t="s">
        <v>52</v>
      </c>
      <c r="C46" s="3" t="s">
        <v>7</v>
      </c>
      <c r="D46" s="3" t="s">
        <v>146</v>
      </c>
      <c r="E46" s="38" t="s">
        <v>33</v>
      </c>
      <c r="F46" s="3" t="s">
        <v>8</v>
      </c>
      <c r="G46" s="8"/>
      <c r="H46" s="8"/>
      <c r="I46" s="8"/>
      <c r="J46" s="8"/>
      <c r="K46" s="8"/>
      <c r="L46" s="8"/>
      <c r="M46" s="8"/>
      <c r="N46" s="8"/>
      <c r="O46" s="8"/>
      <c r="P46" s="8"/>
      <c r="Q46" s="8"/>
      <c r="R46" s="8"/>
      <c r="S46" s="8"/>
      <c r="T46" s="8"/>
      <c r="U46" s="8"/>
      <c r="V46" s="8"/>
      <c r="W46" s="8"/>
      <c r="X46" s="8"/>
      <c r="Y46" s="8"/>
      <c r="Z46" s="8"/>
      <c r="AA46" s="8"/>
      <c r="AB46" s="8"/>
      <c r="AC46" s="8"/>
      <c r="AD46" s="8"/>
      <c r="AE46" s="8"/>
      <c r="AF46" s="8"/>
      <c r="AG46" s="8">
        <v>2.512</v>
      </c>
      <c r="AH46" s="8">
        <v>0.63300000000000001</v>
      </c>
      <c r="AI46" s="8">
        <v>0.45400000000000001</v>
      </c>
      <c r="AJ46" s="8">
        <v>1.105</v>
      </c>
      <c r="AK46" s="12">
        <v>21</v>
      </c>
      <c r="AM46" s="9">
        <f>+AP46/$AP$3</f>
        <v>3.7244814823436299E-4</v>
      </c>
      <c r="AN46" s="10">
        <f>+AN44+AM46</f>
        <v>0.99897291722387394</v>
      </c>
      <c r="AP46" s="5">
        <f>SUM(G46:AJ46)</f>
        <v>4.7040000000000006</v>
      </c>
    </row>
    <row r="47" spans="1:42" x14ac:dyDescent="0.2">
      <c r="A47" s="3" t="s">
        <v>79</v>
      </c>
      <c r="B47" s="3" t="s">
        <v>52</v>
      </c>
      <c r="C47" s="3" t="s">
        <v>7</v>
      </c>
      <c r="D47" s="3" t="s">
        <v>146</v>
      </c>
      <c r="E47" s="38" t="s">
        <v>33</v>
      </c>
      <c r="F47" s="3" t="s">
        <v>9</v>
      </c>
      <c r="G47" s="8"/>
      <c r="H47" s="8"/>
      <c r="I47" s="8"/>
      <c r="J47" s="8"/>
      <c r="K47" s="8"/>
      <c r="L47" s="8"/>
      <c r="M47" s="8"/>
      <c r="N47" s="8"/>
      <c r="O47" s="8"/>
      <c r="P47" s="8"/>
      <c r="Q47" s="8"/>
      <c r="R47" s="8"/>
      <c r="S47" s="8"/>
      <c r="T47" s="8"/>
      <c r="U47" s="8"/>
      <c r="V47" s="8"/>
      <c r="W47" s="8"/>
      <c r="X47" s="8"/>
      <c r="Y47" s="8"/>
      <c r="Z47" s="8"/>
      <c r="AA47" s="8"/>
      <c r="AB47" s="8"/>
      <c r="AC47" s="8"/>
      <c r="AD47" s="8"/>
      <c r="AE47" s="8"/>
      <c r="AF47" s="8"/>
      <c r="AG47" s="8" t="s">
        <v>13</v>
      </c>
      <c r="AH47" s="8" t="s">
        <v>13</v>
      </c>
      <c r="AI47" s="8" t="s">
        <v>13</v>
      </c>
      <c r="AJ47" s="8" t="s">
        <v>13</v>
      </c>
      <c r="AK47" s="12">
        <v>21</v>
      </c>
    </row>
    <row r="48" spans="1:42" x14ac:dyDescent="0.2">
      <c r="A48" s="3" t="s">
        <v>79</v>
      </c>
      <c r="B48" s="3" t="s">
        <v>52</v>
      </c>
      <c r="C48" s="3" t="s">
        <v>7</v>
      </c>
      <c r="D48" s="3" t="s">
        <v>139</v>
      </c>
      <c r="E48" s="38" t="s">
        <v>25</v>
      </c>
      <c r="F48" s="3" t="s">
        <v>8</v>
      </c>
      <c r="G48" s="8"/>
      <c r="H48" s="8"/>
      <c r="I48" s="8"/>
      <c r="J48" s="8"/>
      <c r="K48" s="8"/>
      <c r="L48" s="8"/>
      <c r="M48" s="8"/>
      <c r="N48" s="8"/>
      <c r="O48" s="8"/>
      <c r="P48" s="8"/>
      <c r="Q48" s="8"/>
      <c r="R48" s="8"/>
      <c r="S48" s="8"/>
      <c r="T48" s="8"/>
      <c r="U48" s="8"/>
      <c r="V48" s="8"/>
      <c r="W48" s="8"/>
      <c r="X48" s="8"/>
      <c r="Y48" s="8"/>
      <c r="Z48" s="8"/>
      <c r="AA48" s="8"/>
      <c r="AB48" s="8"/>
      <c r="AC48" s="8"/>
      <c r="AD48" s="8"/>
      <c r="AE48" s="8">
        <v>2.6120000000000001</v>
      </c>
      <c r="AF48" s="8">
        <v>1.071</v>
      </c>
      <c r="AG48" s="8"/>
      <c r="AH48" s="8"/>
      <c r="AI48" s="8"/>
      <c r="AJ48" s="8"/>
      <c r="AK48" s="12">
        <v>22</v>
      </c>
      <c r="AM48" s="9">
        <f>+AP48/$AP$3</f>
        <v>2.9160853102618169E-4</v>
      </c>
      <c r="AN48" s="10">
        <f>+AN46+AM48</f>
        <v>0.9992645257549001</v>
      </c>
      <c r="AP48" s="5">
        <f>SUM(G48:AJ48)</f>
        <v>3.6829999999999998</v>
      </c>
    </row>
    <row r="49" spans="1:42" x14ac:dyDescent="0.2">
      <c r="A49" s="3" t="s">
        <v>79</v>
      </c>
      <c r="B49" s="3" t="s">
        <v>52</v>
      </c>
      <c r="C49" s="3" t="s">
        <v>7</v>
      </c>
      <c r="D49" s="3" t="s">
        <v>139</v>
      </c>
      <c r="E49" s="38" t="s">
        <v>25</v>
      </c>
      <c r="F49" s="3" t="s">
        <v>9</v>
      </c>
      <c r="G49" s="8"/>
      <c r="H49" s="8"/>
      <c r="I49" s="8"/>
      <c r="J49" s="8"/>
      <c r="K49" s="8"/>
      <c r="L49" s="8"/>
      <c r="M49" s="8"/>
      <c r="N49" s="8"/>
      <c r="O49" s="8"/>
      <c r="P49" s="8"/>
      <c r="Q49" s="8"/>
      <c r="R49" s="8"/>
      <c r="S49" s="8"/>
      <c r="T49" s="8"/>
      <c r="U49" s="8"/>
      <c r="V49" s="8"/>
      <c r="W49" s="8"/>
      <c r="X49" s="8"/>
      <c r="Y49" s="8"/>
      <c r="Z49" s="8"/>
      <c r="AA49" s="8"/>
      <c r="AB49" s="8"/>
      <c r="AC49" s="8"/>
      <c r="AD49" s="8"/>
      <c r="AE49" s="8">
        <v>-1</v>
      </c>
      <c r="AF49" s="8">
        <v>-1</v>
      </c>
      <c r="AG49" s="8"/>
      <c r="AH49" s="8"/>
      <c r="AI49" s="8"/>
      <c r="AJ49" s="8"/>
      <c r="AK49" s="12">
        <v>22</v>
      </c>
    </row>
    <row r="50" spans="1:42" x14ac:dyDescent="0.2">
      <c r="A50" s="3" t="s">
        <v>79</v>
      </c>
      <c r="B50" s="3" t="s">
        <v>52</v>
      </c>
      <c r="C50" s="3" t="s">
        <v>7</v>
      </c>
      <c r="D50" s="3" t="s">
        <v>139</v>
      </c>
      <c r="E50" s="38" t="s">
        <v>27</v>
      </c>
      <c r="F50" s="3" t="s">
        <v>8</v>
      </c>
      <c r="G50" s="8"/>
      <c r="H50" s="8"/>
      <c r="I50" s="8"/>
      <c r="J50" s="8"/>
      <c r="K50" s="8"/>
      <c r="L50" s="8"/>
      <c r="M50" s="8"/>
      <c r="N50" s="8"/>
      <c r="O50" s="8"/>
      <c r="P50" s="8"/>
      <c r="Q50" s="8"/>
      <c r="R50" s="8"/>
      <c r="S50" s="8"/>
      <c r="T50" s="8"/>
      <c r="U50" s="8"/>
      <c r="V50" s="8"/>
      <c r="W50" s="8"/>
      <c r="X50" s="8"/>
      <c r="Y50" s="8"/>
      <c r="Z50" s="8"/>
      <c r="AA50" s="8"/>
      <c r="AB50" s="8"/>
      <c r="AC50" s="8"/>
      <c r="AD50" s="8"/>
      <c r="AE50" s="8">
        <v>0.32300000000000001</v>
      </c>
      <c r="AF50" s="8">
        <v>3.3460000000000001</v>
      </c>
      <c r="AG50" s="8"/>
      <c r="AH50" s="8"/>
      <c r="AI50" s="8"/>
      <c r="AJ50" s="8"/>
      <c r="AK50" s="12">
        <v>23</v>
      </c>
      <c r="AM50" s="9">
        <f>+AP50/$AP$3</f>
        <v>2.9050005439453181E-4</v>
      </c>
      <c r="AN50" s="10">
        <f>+AN48+AM50</f>
        <v>0.99955502580929467</v>
      </c>
      <c r="AP50" s="5">
        <f>SUM(G50:AJ50)</f>
        <v>3.669</v>
      </c>
    </row>
    <row r="51" spans="1:42" x14ac:dyDescent="0.2">
      <c r="A51" s="3" t="s">
        <v>79</v>
      </c>
      <c r="B51" s="3" t="s">
        <v>52</v>
      </c>
      <c r="C51" s="3" t="s">
        <v>7</v>
      </c>
      <c r="D51" s="3" t="s">
        <v>139</v>
      </c>
      <c r="E51" s="38" t="s">
        <v>27</v>
      </c>
      <c r="F51" s="3" t="s">
        <v>9</v>
      </c>
      <c r="G51" s="8"/>
      <c r="H51" s="8"/>
      <c r="I51" s="8"/>
      <c r="J51" s="8"/>
      <c r="K51" s="8"/>
      <c r="L51" s="8"/>
      <c r="M51" s="8"/>
      <c r="N51" s="8"/>
      <c r="O51" s="8"/>
      <c r="P51" s="8"/>
      <c r="Q51" s="8"/>
      <c r="R51" s="8"/>
      <c r="S51" s="8"/>
      <c r="T51" s="8"/>
      <c r="U51" s="8"/>
      <c r="V51" s="8"/>
      <c r="W51" s="8"/>
      <c r="X51" s="8"/>
      <c r="Y51" s="8"/>
      <c r="Z51" s="8"/>
      <c r="AA51" s="8"/>
      <c r="AB51" s="8"/>
      <c r="AC51" s="8"/>
      <c r="AD51" s="8"/>
      <c r="AE51" s="8">
        <v>-1</v>
      </c>
      <c r="AF51" s="8">
        <v>-1</v>
      </c>
      <c r="AG51" s="8"/>
      <c r="AH51" s="8"/>
      <c r="AI51" s="8"/>
      <c r="AJ51" s="8"/>
      <c r="AK51" s="12">
        <v>23</v>
      </c>
    </row>
    <row r="52" spans="1:42" x14ac:dyDescent="0.2">
      <c r="A52" s="3" t="s">
        <v>79</v>
      </c>
      <c r="B52" s="3" t="s">
        <v>52</v>
      </c>
      <c r="C52" s="3" t="s">
        <v>7</v>
      </c>
      <c r="D52" s="3" t="s">
        <v>84</v>
      </c>
      <c r="E52" s="38" t="s">
        <v>31</v>
      </c>
      <c r="F52" s="3" t="s">
        <v>8</v>
      </c>
      <c r="G52" s="8"/>
      <c r="H52" s="8"/>
      <c r="I52" s="8"/>
      <c r="J52" s="8"/>
      <c r="K52" s="8"/>
      <c r="L52" s="8"/>
      <c r="M52" s="8"/>
      <c r="N52" s="8"/>
      <c r="O52" s="8"/>
      <c r="P52" s="8"/>
      <c r="Q52" s="8"/>
      <c r="R52" s="8"/>
      <c r="S52" s="8"/>
      <c r="T52" s="8"/>
      <c r="U52" s="8"/>
      <c r="V52" s="8"/>
      <c r="W52" s="8"/>
      <c r="X52" s="8"/>
      <c r="Y52" s="8"/>
      <c r="Z52" s="8"/>
      <c r="AA52" s="8"/>
      <c r="AB52" s="8"/>
      <c r="AC52" s="8"/>
      <c r="AD52" s="8"/>
      <c r="AE52" s="8"/>
      <c r="AF52" s="8">
        <v>2.3E-2</v>
      </c>
      <c r="AG52" s="8"/>
      <c r="AH52" s="8"/>
      <c r="AI52" s="8">
        <v>2.4700000000000002</v>
      </c>
      <c r="AJ52" s="8"/>
      <c r="AK52" s="12">
        <v>24</v>
      </c>
      <c r="AM52" s="9">
        <f>+AP52/$AP$3</f>
        <v>1.9738801733594112E-4</v>
      </c>
      <c r="AN52" s="10">
        <f>+AN50+AM52</f>
        <v>0.9997524138266306</v>
      </c>
      <c r="AP52" s="5">
        <f>SUM(G52:AJ52)</f>
        <v>2.4930000000000003</v>
      </c>
    </row>
    <row r="53" spans="1:42" x14ac:dyDescent="0.2">
      <c r="A53" s="3" t="s">
        <v>79</v>
      </c>
      <c r="B53" s="3" t="s">
        <v>52</v>
      </c>
      <c r="C53" s="3" t="s">
        <v>7</v>
      </c>
      <c r="D53" s="3" t="s">
        <v>84</v>
      </c>
      <c r="E53" s="38" t="s">
        <v>31</v>
      </c>
      <c r="F53" s="3" t="s">
        <v>9</v>
      </c>
      <c r="G53" s="8"/>
      <c r="H53" s="8"/>
      <c r="I53" s="8"/>
      <c r="J53" s="8"/>
      <c r="K53" s="8"/>
      <c r="L53" s="8"/>
      <c r="M53" s="8"/>
      <c r="N53" s="8"/>
      <c r="O53" s="8"/>
      <c r="P53" s="8"/>
      <c r="Q53" s="8"/>
      <c r="R53" s="8"/>
      <c r="S53" s="8"/>
      <c r="T53" s="8"/>
      <c r="U53" s="8"/>
      <c r="V53" s="8"/>
      <c r="W53" s="8"/>
      <c r="X53" s="8"/>
      <c r="Y53" s="8"/>
      <c r="Z53" s="8"/>
      <c r="AA53" s="8"/>
      <c r="AB53" s="8"/>
      <c r="AC53" s="8"/>
      <c r="AD53" s="8"/>
      <c r="AE53" s="8"/>
      <c r="AF53" s="8">
        <v>-1</v>
      </c>
      <c r="AG53" s="8"/>
      <c r="AH53" s="8"/>
      <c r="AI53" s="8">
        <v>-1</v>
      </c>
      <c r="AJ53" s="8"/>
      <c r="AK53" s="12">
        <v>24</v>
      </c>
    </row>
    <row r="54" spans="1:42" x14ac:dyDescent="0.2">
      <c r="A54" s="3" t="s">
        <v>79</v>
      </c>
      <c r="B54" s="3" t="s">
        <v>52</v>
      </c>
      <c r="C54" s="3" t="s">
        <v>7</v>
      </c>
      <c r="D54" s="3" t="s">
        <v>139</v>
      </c>
      <c r="E54" s="38" t="s">
        <v>31</v>
      </c>
      <c r="F54" s="3" t="s">
        <v>8</v>
      </c>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v>0.80400000000000005</v>
      </c>
      <c r="AI54" s="8"/>
      <c r="AJ54" s="8">
        <v>0.34100000000000003</v>
      </c>
      <c r="AK54" s="12">
        <v>25</v>
      </c>
      <c r="AM54" s="9">
        <f>+AP54/$AP$3</f>
        <v>9.065755308850884E-5</v>
      </c>
      <c r="AN54" s="10">
        <f>+AN52+AM54</f>
        <v>0.99984307137971906</v>
      </c>
      <c r="AP54" s="5">
        <f>SUM(G54:AJ54)</f>
        <v>1.145</v>
      </c>
    </row>
    <row r="55" spans="1:42" x14ac:dyDescent="0.2">
      <c r="A55" s="3" t="s">
        <v>79</v>
      </c>
      <c r="B55" s="3" t="s">
        <v>52</v>
      </c>
      <c r="C55" s="3" t="s">
        <v>7</v>
      </c>
      <c r="D55" s="3" t="s">
        <v>139</v>
      </c>
      <c r="E55" s="38" t="s">
        <v>31</v>
      </c>
      <c r="F55" s="3" t="s">
        <v>9</v>
      </c>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v>-1</v>
      </c>
      <c r="AI55" s="8"/>
      <c r="AJ55" s="8" t="s">
        <v>13</v>
      </c>
      <c r="AK55" s="12">
        <v>25</v>
      </c>
    </row>
    <row r="56" spans="1:42" x14ac:dyDescent="0.2">
      <c r="A56" s="3" t="s">
        <v>79</v>
      </c>
      <c r="B56" s="3" t="s">
        <v>52</v>
      </c>
      <c r="C56" s="3" t="s">
        <v>7</v>
      </c>
      <c r="D56" s="3" t="s">
        <v>146</v>
      </c>
      <c r="E56" s="38" t="s">
        <v>62</v>
      </c>
      <c r="F56" s="3" t="s">
        <v>8</v>
      </c>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v>0.64500000000000002</v>
      </c>
      <c r="AI56" s="8">
        <v>0.28000000000000003</v>
      </c>
      <c r="AJ56" s="8">
        <v>6.8000000000000005E-2</v>
      </c>
      <c r="AK56" s="12">
        <v>26</v>
      </c>
      <c r="AM56" s="9">
        <f>+AP56/$AP$3</f>
        <v>7.8622663944881476E-5</v>
      </c>
      <c r="AN56" s="10">
        <f>+AN54+AM56</f>
        <v>0.99992169404366393</v>
      </c>
      <c r="AP56" s="5">
        <f>SUM(G56:AJ56)</f>
        <v>0.9930000000000001</v>
      </c>
    </row>
    <row r="57" spans="1:42" x14ac:dyDescent="0.2">
      <c r="A57" s="3" t="s">
        <v>79</v>
      </c>
      <c r="B57" s="3" t="s">
        <v>52</v>
      </c>
      <c r="C57" s="3" t="s">
        <v>7</v>
      </c>
      <c r="D57" s="3" t="s">
        <v>146</v>
      </c>
      <c r="E57" s="38" t="s">
        <v>62</v>
      </c>
      <c r="F57" s="3" t="s">
        <v>9</v>
      </c>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t="s">
        <v>13</v>
      </c>
      <c r="AI57" s="8" t="s">
        <v>13</v>
      </c>
      <c r="AJ57" s="8" t="s">
        <v>13</v>
      </c>
      <c r="AK57" s="12">
        <v>26</v>
      </c>
    </row>
    <row r="58" spans="1:42" x14ac:dyDescent="0.2">
      <c r="A58" s="3" t="s">
        <v>79</v>
      </c>
      <c r="B58" s="3" t="s">
        <v>52</v>
      </c>
      <c r="C58" s="3" t="s">
        <v>7</v>
      </c>
      <c r="D58" s="3" t="s">
        <v>59</v>
      </c>
      <c r="E58" s="38" t="s">
        <v>27</v>
      </c>
      <c r="F58" s="3" t="s">
        <v>8</v>
      </c>
      <c r="G58" s="8"/>
      <c r="H58" s="8"/>
      <c r="I58" s="8"/>
      <c r="J58" s="8"/>
      <c r="K58" s="8"/>
      <c r="L58" s="8"/>
      <c r="M58" s="8"/>
      <c r="N58" s="8"/>
      <c r="O58" s="8"/>
      <c r="P58" s="8"/>
      <c r="Q58" s="8"/>
      <c r="R58" s="8"/>
      <c r="S58" s="8"/>
      <c r="T58" s="8"/>
      <c r="U58" s="8"/>
      <c r="V58" s="8"/>
      <c r="W58" s="8"/>
      <c r="X58" s="8"/>
      <c r="Y58" s="8"/>
      <c r="Z58" s="8"/>
      <c r="AA58" s="8"/>
      <c r="AB58" s="8"/>
      <c r="AC58" s="8"/>
      <c r="AD58" s="8"/>
      <c r="AE58" s="8">
        <v>0.313</v>
      </c>
      <c r="AF58" s="8"/>
      <c r="AG58" s="8"/>
      <c r="AH58" s="8">
        <v>6.8000000000000005E-2</v>
      </c>
      <c r="AI58" s="8">
        <v>0.26500000000000001</v>
      </c>
      <c r="AJ58" s="8"/>
      <c r="AK58" s="12">
        <v>27</v>
      </c>
      <c r="AM58" s="9">
        <f>+AP58/$AP$3</f>
        <v>5.1148278860416338E-5</v>
      </c>
      <c r="AN58" s="10">
        <f>+AN56+AM58</f>
        <v>0.99997284232252437</v>
      </c>
      <c r="AP58" s="5">
        <f>SUM(G58:AJ58)</f>
        <v>0.64600000000000002</v>
      </c>
    </row>
    <row r="59" spans="1:42" x14ac:dyDescent="0.2">
      <c r="A59" s="3" t="s">
        <v>79</v>
      </c>
      <c r="B59" s="3" t="s">
        <v>52</v>
      </c>
      <c r="C59" s="3" t="s">
        <v>7</v>
      </c>
      <c r="D59" s="3" t="s">
        <v>59</v>
      </c>
      <c r="E59" s="38" t="s">
        <v>27</v>
      </c>
      <c r="F59" s="3" t="s">
        <v>9</v>
      </c>
      <c r="G59" s="8"/>
      <c r="H59" s="8"/>
      <c r="I59" s="8"/>
      <c r="J59" s="8"/>
      <c r="K59" s="8"/>
      <c r="L59" s="8"/>
      <c r="M59" s="8"/>
      <c r="N59" s="8"/>
      <c r="O59" s="8"/>
      <c r="P59" s="8"/>
      <c r="Q59" s="8"/>
      <c r="R59" s="8"/>
      <c r="S59" s="8"/>
      <c r="T59" s="8"/>
      <c r="U59" s="8"/>
      <c r="V59" s="8"/>
      <c r="W59" s="8"/>
      <c r="X59" s="8"/>
      <c r="Y59" s="8"/>
      <c r="Z59" s="8"/>
      <c r="AA59" s="8"/>
      <c r="AB59" s="8"/>
      <c r="AC59" s="8"/>
      <c r="AD59" s="8"/>
      <c r="AE59" s="8">
        <v>-1</v>
      </c>
      <c r="AF59" s="8"/>
      <c r="AG59" s="8"/>
      <c r="AH59" s="8">
        <v>-1</v>
      </c>
      <c r="AI59" s="8">
        <v>-1</v>
      </c>
      <c r="AJ59" s="8"/>
      <c r="AK59" s="12">
        <v>27</v>
      </c>
    </row>
    <row r="60" spans="1:42" x14ac:dyDescent="0.2">
      <c r="A60" s="3" t="s">
        <v>79</v>
      </c>
      <c r="B60" s="3" t="s">
        <v>52</v>
      </c>
      <c r="C60" s="3" t="s">
        <v>7</v>
      </c>
      <c r="D60" s="3" t="s">
        <v>97</v>
      </c>
      <c r="E60" s="38" t="s">
        <v>31</v>
      </c>
      <c r="F60" s="3" t="s">
        <v>8</v>
      </c>
      <c r="G60" s="8"/>
      <c r="H60" s="8"/>
      <c r="I60" s="8"/>
      <c r="J60" s="8"/>
      <c r="K60" s="8"/>
      <c r="L60" s="8"/>
      <c r="M60" s="8"/>
      <c r="N60" s="8"/>
      <c r="O60" s="8"/>
      <c r="P60" s="8"/>
      <c r="Q60" s="8"/>
      <c r="R60" s="8"/>
      <c r="S60" s="8"/>
      <c r="T60" s="8"/>
      <c r="U60" s="8"/>
      <c r="V60" s="8"/>
      <c r="W60" s="8"/>
      <c r="X60" s="8"/>
      <c r="Y60" s="8">
        <v>9.2999999999999999E-2</v>
      </c>
      <c r="Z60" s="8"/>
      <c r="AA60" s="8"/>
      <c r="AB60" s="8"/>
      <c r="AC60" s="8">
        <v>0.1</v>
      </c>
      <c r="AD60" s="8"/>
      <c r="AE60" s="8"/>
      <c r="AF60" s="8"/>
      <c r="AG60" s="8"/>
      <c r="AH60" s="8"/>
      <c r="AI60" s="8"/>
      <c r="AJ60" s="8"/>
      <c r="AK60" s="12">
        <v>28</v>
      </c>
      <c r="AM60" s="9">
        <f>+AP60/$AP$3</f>
        <v>1.5281142136316336E-5</v>
      </c>
      <c r="AN60" s="10">
        <f>+AN58+AM60</f>
        <v>0.99998812346466071</v>
      </c>
      <c r="AP60" s="5">
        <f>SUM(G60:AJ60)</f>
        <v>0.193</v>
      </c>
    </row>
    <row r="61" spans="1:42" x14ac:dyDescent="0.2">
      <c r="A61" s="3" t="s">
        <v>79</v>
      </c>
      <c r="B61" s="3" t="s">
        <v>52</v>
      </c>
      <c r="C61" s="3" t="s">
        <v>7</v>
      </c>
      <c r="D61" s="3" t="s">
        <v>97</v>
      </c>
      <c r="E61" s="38" t="s">
        <v>31</v>
      </c>
      <c r="F61" s="3" t="s">
        <v>9</v>
      </c>
      <c r="G61" s="8"/>
      <c r="H61" s="8"/>
      <c r="I61" s="8"/>
      <c r="J61" s="8"/>
      <c r="K61" s="8"/>
      <c r="L61" s="8"/>
      <c r="M61" s="8"/>
      <c r="N61" s="8"/>
      <c r="O61" s="8"/>
      <c r="P61" s="8"/>
      <c r="Q61" s="8"/>
      <c r="R61" s="8"/>
      <c r="S61" s="8"/>
      <c r="T61" s="8"/>
      <c r="U61" s="8"/>
      <c r="V61" s="8"/>
      <c r="W61" s="8"/>
      <c r="X61" s="8"/>
      <c r="Y61" s="8">
        <v>-1</v>
      </c>
      <c r="Z61" s="8"/>
      <c r="AA61" s="8"/>
      <c r="AB61" s="8"/>
      <c r="AC61" s="8">
        <v>-1</v>
      </c>
      <c r="AD61" s="8"/>
      <c r="AE61" s="8"/>
      <c r="AF61" s="8"/>
      <c r="AG61" s="8"/>
      <c r="AH61" s="8"/>
      <c r="AI61" s="8"/>
      <c r="AJ61" s="8"/>
      <c r="AK61" s="12">
        <v>28</v>
      </c>
    </row>
    <row r="62" spans="1:42" x14ac:dyDescent="0.2">
      <c r="A62" s="3" t="s">
        <v>79</v>
      </c>
      <c r="B62" s="3" t="s">
        <v>52</v>
      </c>
      <c r="C62" s="3" t="s">
        <v>7</v>
      </c>
      <c r="D62" s="3" t="s">
        <v>146</v>
      </c>
      <c r="E62" s="38" t="s">
        <v>27</v>
      </c>
      <c r="F62" s="3" t="s">
        <v>8</v>
      </c>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v>6.7000000000000004E-2</v>
      </c>
      <c r="AI62" s="8">
        <v>5.0000000000000001E-3</v>
      </c>
      <c r="AJ62" s="8"/>
      <c r="AK62" s="12">
        <v>29</v>
      </c>
      <c r="AM62" s="9">
        <f>+AP62/$AP$3</f>
        <v>5.7007369627708622E-6</v>
      </c>
      <c r="AN62" s="10">
        <f>+AN60+AM62</f>
        <v>0.99999382420162353</v>
      </c>
      <c r="AP62" s="5">
        <f>SUM(G62:AJ62)</f>
        <v>7.2000000000000008E-2</v>
      </c>
    </row>
    <row r="63" spans="1:42" x14ac:dyDescent="0.2">
      <c r="A63" s="3" t="s">
        <v>79</v>
      </c>
      <c r="B63" s="3" t="s">
        <v>52</v>
      </c>
      <c r="C63" s="3" t="s">
        <v>7</v>
      </c>
      <c r="D63" s="3" t="s">
        <v>146</v>
      </c>
      <c r="E63" s="38" t="s">
        <v>27</v>
      </c>
      <c r="F63" s="3" t="s">
        <v>9</v>
      </c>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t="s">
        <v>13</v>
      </c>
      <c r="AI63" s="8" t="s">
        <v>13</v>
      </c>
      <c r="AJ63" s="8"/>
      <c r="AK63" s="12">
        <v>29</v>
      </c>
    </row>
    <row r="64" spans="1:42" x14ac:dyDescent="0.2">
      <c r="A64" s="3" t="s">
        <v>79</v>
      </c>
      <c r="B64" s="3" t="s">
        <v>52</v>
      </c>
      <c r="C64" s="3" t="s">
        <v>7</v>
      </c>
      <c r="D64" s="3" t="s">
        <v>137</v>
      </c>
      <c r="E64" s="38" t="s">
        <v>31</v>
      </c>
      <c r="F64" s="3" t="s">
        <v>8</v>
      </c>
      <c r="G64" s="8"/>
      <c r="H64" s="8"/>
      <c r="I64" s="8"/>
      <c r="J64" s="8"/>
      <c r="K64" s="8"/>
      <c r="L64" s="8"/>
      <c r="M64" s="8"/>
      <c r="N64" s="8"/>
      <c r="O64" s="8"/>
      <c r="P64" s="8"/>
      <c r="Q64" s="8"/>
      <c r="R64" s="8"/>
      <c r="S64" s="8"/>
      <c r="T64" s="8"/>
      <c r="U64" s="8"/>
      <c r="V64" s="8"/>
      <c r="W64" s="8">
        <v>4.5999999999999999E-2</v>
      </c>
      <c r="X64" s="8"/>
      <c r="Y64" s="8"/>
      <c r="Z64" s="8"/>
      <c r="AA64" s="8"/>
      <c r="AB64" s="8"/>
      <c r="AC64" s="8"/>
      <c r="AD64" s="8"/>
      <c r="AE64" s="8"/>
      <c r="AF64" s="8"/>
      <c r="AG64" s="8"/>
      <c r="AH64" s="8"/>
      <c r="AI64" s="8"/>
      <c r="AJ64" s="8"/>
      <c r="AK64" s="12">
        <v>30</v>
      </c>
      <c r="AM64" s="9">
        <f>+AP64/$AP$3</f>
        <v>3.6421375039924948E-6</v>
      </c>
      <c r="AN64" s="10">
        <f>+AN62+AM64</f>
        <v>0.99999746633912756</v>
      </c>
      <c r="AP64" s="5">
        <f>SUM(G64:AJ64)</f>
        <v>4.5999999999999999E-2</v>
      </c>
    </row>
    <row r="65" spans="1:42" x14ac:dyDescent="0.2">
      <c r="A65" s="3" t="s">
        <v>79</v>
      </c>
      <c r="B65" s="3" t="s">
        <v>52</v>
      </c>
      <c r="C65" s="3" t="s">
        <v>7</v>
      </c>
      <c r="D65" s="3" t="s">
        <v>137</v>
      </c>
      <c r="E65" s="38" t="s">
        <v>31</v>
      </c>
      <c r="F65" s="3" t="s">
        <v>9</v>
      </c>
      <c r="G65" s="8"/>
      <c r="H65" s="8"/>
      <c r="I65" s="8"/>
      <c r="J65" s="8"/>
      <c r="K65" s="8"/>
      <c r="L65" s="8"/>
      <c r="M65" s="8"/>
      <c r="N65" s="8"/>
      <c r="O65" s="8"/>
      <c r="P65" s="8"/>
      <c r="Q65" s="8"/>
      <c r="R65" s="8"/>
      <c r="S65" s="8"/>
      <c r="T65" s="8"/>
      <c r="U65" s="8"/>
      <c r="V65" s="8"/>
      <c r="W65" s="8">
        <v>-1</v>
      </c>
      <c r="X65" s="8"/>
      <c r="Y65" s="8"/>
      <c r="Z65" s="8"/>
      <c r="AA65" s="8"/>
      <c r="AB65" s="8"/>
      <c r="AC65" s="8"/>
      <c r="AD65" s="8"/>
      <c r="AE65" s="8"/>
      <c r="AF65" s="8"/>
      <c r="AG65" s="8"/>
      <c r="AH65" s="8"/>
      <c r="AI65" s="8"/>
      <c r="AJ65" s="8"/>
      <c r="AK65" s="12">
        <v>30</v>
      </c>
    </row>
    <row r="66" spans="1:42" x14ac:dyDescent="0.2">
      <c r="A66" s="3" t="s">
        <v>79</v>
      </c>
      <c r="B66" s="3" t="s">
        <v>52</v>
      </c>
      <c r="C66" s="3" t="s">
        <v>7</v>
      </c>
      <c r="D66" s="3" t="s">
        <v>84</v>
      </c>
      <c r="E66" s="38" t="s">
        <v>25</v>
      </c>
      <c r="F66" s="3" t="s">
        <v>8</v>
      </c>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v>2.4E-2</v>
      </c>
      <c r="AK66" s="12">
        <v>31</v>
      </c>
      <c r="AM66" s="9">
        <f>+AP66/$AP$3</f>
        <v>1.9002456542569538E-6</v>
      </c>
      <c r="AN66" s="10">
        <f>+AN64+AM66</f>
        <v>0.99999936658478183</v>
      </c>
      <c r="AP66" s="5">
        <f>SUM(G66:AJ66)</f>
        <v>2.4E-2</v>
      </c>
    </row>
    <row r="67" spans="1:42" x14ac:dyDescent="0.2">
      <c r="A67" s="3" t="s">
        <v>79</v>
      </c>
      <c r="B67" s="3" t="s">
        <v>52</v>
      </c>
      <c r="C67" s="3" t="s">
        <v>7</v>
      </c>
      <c r="D67" s="3" t="s">
        <v>84</v>
      </c>
      <c r="E67" s="38" t="s">
        <v>25</v>
      </c>
      <c r="F67" s="3" t="s">
        <v>9</v>
      </c>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v>-1</v>
      </c>
      <c r="AK67" s="12">
        <v>31</v>
      </c>
    </row>
    <row r="68" spans="1:42" x14ac:dyDescent="0.2">
      <c r="A68" s="3" t="s">
        <v>79</v>
      </c>
      <c r="B68" s="3" t="s">
        <v>52</v>
      </c>
      <c r="C68" s="3" t="s">
        <v>17</v>
      </c>
      <c r="D68" s="3" t="s">
        <v>138</v>
      </c>
      <c r="E68" s="38" t="s">
        <v>22</v>
      </c>
      <c r="F68" s="3" t="s">
        <v>8</v>
      </c>
      <c r="G68" s="8"/>
      <c r="H68" s="8"/>
      <c r="I68" s="8"/>
      <c r="J68" s="8"/>
      <c r="K68" s="8"/>
      <c r="L68" s="8"/>
      <c r="M68" s="8"/>
      <c r="N68" s="8"/>
      <c r="O68" s="8"/>
      <c r="P68" s="8"/>
      <c r="Q68" s="8"/>
      <c r="R68" s="8"/>
      <c r="S68" s="8"/>
      <c r="T68" s="8"/>
      <c r="U68" s="8"/>
      <c r="V68" s="8"/>
      <c r="W68" s="8"/>
      <c r="X68" s="8"/>
      <c r="Y68" s="8"/>
      <c r="Z68" s="8"/>
      <c r="AA68" s="8"/>
      <c r="AB68" s="8"/>
      <c r="AC68" s="8"/>
      <c r="AD68" s="8">
        <v>8.0000000000000002E-3</v>
      </c>
      <c r="AE68" s="8"/>
      <c r="AF68" s="8"/>
      <c r="AG68" s="8"/>
      <c r="AH68" s="8"/>
      <c r="AI68" s="8"/>
      <c r="AJ68" s="8"/>
      <c r="AK68" s="12">
        <v>32</v>
      </c>
      <c r="AM68" s="9">
        <f>+AP68/$AP$3</f>
        <v>6.3341521808565132E-7</v>
      </c>
      <c r="AN68" s="10">
        <f>+AN66+AM68</f>
        <v>0.99999999999999989</v>
      </c>
      <c r="AP68" s="5">
        <f>SUM(G68:AJ68)</f>
        <v>8.0000000000000002E-3</v>
      </c>
    </row>
    <row r="69" spans="1:42" x14ac:dyDescent="0.2">
      <c r="A69" s="3" t="s">
        <v>79</v>
      </c>
      <c r="B69" s="3" t="s">
        <v>52</v>
      </c>
      <c r="C69" s="3" t="s">
        <v>17</v>
      </c>
      <c r="D69" s="3" t="s">
        <v>138</v>
      </c>
      <c r="E69" s="38" t="s">
        <v>22</v>
      </c>
      <c r="F69" s="3" t="s">
        <v>9</v>
      </c>
      <c r="G69" s="8"/>
      <c r="H69" s="8"/>
      <c r="I69" s="8"/>
      <c r="J69" s="8"/>
      <c r="K69" s="8"/>
      <c r="L69" s="8"/>
      <c r="M69" s="8"/>
      <c r="N69" s="8"/>
      <c r="O69" s="8"/>
      <c r="P69" s="8"/>
      <c r="Q69" s="8"/>
      <c r="R69" s="8"/>
      <c r="S69" s="8"/>
      <c r="T69" s="8"/>
      <c r="U69" s="8"/>
      <c r="V69" s="8"/>
      <c r="W69" s="8"/>
      <c r="X69" s="8"/>
      <c r="Y69" s="8"/>
      <c r="Z69" s="8"/>
      <c r="AA69" s="8"/>
      <c r="AB69" s="8"/>
      <c r="AC69" s="8"/>
      <c r="AD69" s="8">
        <v>-1</v>
      </c>
      <c r="AE69" s="8"/>
      <c r="AF69" s="8"/>
      <c r="AG69" s="8"/>
      <c r="AH69" s="8"/>
      <c r="AI69" s="8"/>
      <c r="AJ69" s="8"/>
      <c r="AK69" s="12">
        <v>32</v>
      </c>
    </row>
  </sheetData>
  <mergeCells count="2">
    <mergeCell ref="E3:F3"/>
    <mergeCell ref="A1:L1"/>
  </mergeCells>
  <conditionalFormatting sqref="E6:E898">
    <cfRule type="cellIs" dxfId="343" priority="45" operator="equal">
      <formula>"UN"</formula>
    </cfRule>
  </conditionalFormatting>
  <conditionalFormatting sqref="G6:AJ69">
    <cfRule type="cellIs" dxfId="342" priority="1" operator="equal">
      <formula>-1</formula>
    </cfRule>
    <cfRule type="cellIs" dxfId="341" priority="2" operator="equal">
      <formula>"a"</formula>
    </cfRule>
    <cfRule type="cellIs" dxfId="340" priority="3" operator="equal">
      <formula>"b"</formula>
    </cfRule>
    <cfRule type="cellIs" dxfId="339" priority="4" operator="equal">
      <formula>"c"</formula>
    </cfRule>
    <cfRule type="cellIs" dxfId="338" priority="5" operator="equal">
      <formula>"bc"</formula>
    </cfRule>
    <cfRule type="cellIs" dxfId="337" priority="6" operator="equal">
      <formula>"ab"</formula>
    </cfRule>
    <cfRule type="cellIs" dxfId="336" priority="7" operator="equal">
      <formula>"ac"</formula>
    </cfRule>
    <cfRule type="cellIs" dxfId="335" priority="8" operator="equal">
      <formula>"abc"</formula>
    </cfRule>
  </conditionalFormatting>
  <conditionalFormatting sqref="AM6:AM900">
    <cfRule type="colorScale" priority="1795">
      <colorScale>
        <cfvo type="min"/>
        <cfvo type="percentile" val="50"/>
        <cfvo type="max"/>
        <color rgb="FFF8696B"/>
        <color rgb="FFFFEB84"/>
        <color rgb="FF63BE7B"/>
      </colorScale>
    </cfRule>
  </conditionalFormatting>
  <conditionalFormatting sqref="AM9">
    <cfRule type="colorScale" priority="93">
      <colorScale>
        <cfvo type="min"/>
        <cfvo type="percentile" val="50"/>
        <cfvo type="max"/>
        <color rgb="FFF8696B"/>
        <color rgb="FFFFEB84"/>
        <color rgb="FF63BE7B"/>
      </colorScale>
    </cfRule>
  </conditionalFormatting>
  <conditionalFormatting sqref="AN6:AN900">
    <cfRule type="colorScale" priority="1796">
      <colorScale>
        <cfvo type="min"/>
        <cfvo type="percentile" val="50"/>
        <cfvo type="num" val="0.97499999999999998"/>
        <color rgb="FF63BE7B"/>
        <color rgb="FFFCFCFF"/>
        <color rgb="FFF8696B"/>
      </colorScale>
    </cfRule>
  </conditionalFormatting>
  <conditionalFormatting sqref="AN9 AN7">
    <cfRule type="colorScale" priority="94">
      <colorScale>
        <cfvo type="min"/>
        <cfvo type="percentile" val="50"/>
        <cfvo type="num" val="0.97499999999999998"/>
        <color rgb="FF63BE7B"/>
        <color rgb="FFFCFCFF"/>
        <color rgb="FFF8696B"/>
      </colorScale>
    </cfRule>
  </conditionalFormatting>
  <conditionalFormatting sqref="AN9">
    <cfRule type="colorScale" priority="92">
      <colorScale>
        <cfvo type="min"/>
        <cfvo type="percentile" val="50"/>
        <cfvo type="num" val="0.97499999999999998"/>
        <color rgb="FF63BE7B"/>
        <color rgb="FFFCFCFF"/>
        <color rgb="FFF8696B"/>
      </colorScale>
    </cfRule>
  </conditionalFormatting>
  <conditionalFormatting sqref="AP2">
    <cfRule type="cellIs" dxfId="334" priority="81" operator="equal">
      <formula>"Check functions"</formula>
    </cfRule>
  </conditionalFormatting>
  <pageMargins left="0.7" right="0.7" top="0.75" bottom="0.75" header="0.3" footer="0.3"/>
  <pageSetup paperSize="9" scale="3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3BABC-BAF3-4743-BD88-245B5995792E}">
  <dimension ref="A1:AP131"/>
  <sheetViews>
    <sheetView showGridLines="0" view="pageBreakPreview" zoomScaleNormal="100" zoomScaleSheetLayoutView="100" workbookViewId="0">
      <selection activeCell="AR17" sqref="AR17"/>
    </sheetView>
  </sheetViews>
  <sheetFormatPr defaultColWidth="9.140625" defaultRowHeight="11.25" x14ac:dyDescent="0.2"/>
  <cols>
    <col min="1" max="1" width="6.7109375" style="3" bestFit="1" customWidth="1"/>
    <col min="2" max="2" width="5.28515625" style="3" bestFit="1" customWidth="1"/>
    <col min="3" max="3" width="5.7109375" style="3" bestFit="1" customWidth="1"/>
    <col min="4" max="4" width="16.140625" style="3" bestFit="1" customWidth="1"/>
    <col min="5" max="5" width="7" style="38" bestFit="1" customWidth="1"/>
    <col min="6" max="6" width="4.7109375" style="3" bestFit="1" customWidth="1"/>
    <col min="7" max="36" width="5.7109375" style="5" customWidth="1"/>
    <col min="37" max="37" width="4.85546875" style="12" bestFit="1" customWidth="1"/>
    <col min="38" max="38" width="1.7109375" style="3" customWidth="1"/>
    <col min="39" max="39" width="3.85546875" style="4" bestFit="1" customWidth="1"/>
    <col min="40" max="40" width="5.28515625" style="4" bestFit="1" customWidth="1"/>
    <col min="41" max="41" width="5.140625" style="3" customWidth="1"/>
    <col min="42" max="42" width="8.140625" style="3" bestFit="1" customWidth="1"/>
    <col min="43" max="16384" width="9.140625" style="3"/>
  </cols>
  <sheetData>
    <row r="1" spans="1:42" x14ac:dyDescent="0.2">
      <c r="A1" s="54" t="str">
        <f>+'catSMT-app'!L8</f>
        <v>Table A5-c SCRS catalogue: BLT[MD] (Auxis rochei)</v>
      </c>
      <c r="B1" s="54"/>
      <c r="C1" s="54"/>
      <c r="D1" s="54"/>
      <c r="E1" s="54"/>
      <c r="F1" s="54"/>
      <c r="G1" s="54"/>
      <c r="H1" s="54"/>
      <c r="I1" s="54"/>
      <c r="J1" s="54"/>
      <c r="K1" s="54"/>
      <c r="L1" s="54"/>
      <c r="M1" s="2"/>
      <c r="N1" s="2"/>
      <c r="O1" s="2"/>
      <c r="P1" s="2"/>
      <c r="Q1" s="2"/>
      <c r="R1" s="2"/>
      <c r="S1" s="2"/>
      <c r="T1" s="2"/>
      <c r="U1" s="2"/>
      <c r="V1" s="2"/>
      <c r="W1" s="2"/>
      <c r="X1" s="2"/>
      <c r="Y1" s="2"/>
      <c r="Z1" s="2"/>
      <c r="AA1" s="2"/>
      <c r="AB1" s="2"/>
      <c r="AC1" s="2"/>
      <c r="AD1" s="2"/>
    </row>
    <row r="2" spans="1:42" x14ac:dyDescent="0.2">
      <c r="A2" s="2"/>
      <c r="B2" s="2"/>
      <c r="C2" s="2"/>
      <c r="D2" s="2"/>
      <c r="E2" s="46"/>
      <c r="F2" s="2"/>
      <c r="G2" s="2"/>
      <c r="H2" s="2"/>
      <c r="I2" s="2"/>
      <c r="J2" s="2"/>
      <c r="K2" s="2"/>
      <c r="L2" s="2"/>
      <c r="M2" s="2"/>
      <c r="N2" s="2"/>
      <c r="O2" s="2"/>
      <c r="P2" s="2"/>
      <c r="Q2" s="2"/>
      <c r="R2" s="2"/>
      <c r="S2" s="2"/>
      <c r="T2" s="2"/>
      <c r="U2" s="2"/>
      <c r="V2" s="2"/>
      <c r="W2" s="2"/>
      <c r="X2" s="2"/>
      <c r="Y2" s="2"/>
      <c r="Z2" s="2"/>
      <c r="AA2" s="2"/>
      <c r="AB2" s="2"/>
      <c r="AC2" s="2"/>
      <c r="AD2" s="2"/>
      <c r="AP2" s="3" t="str">
        <f>IF((ROUND(SUM(G3:AJ3),5)=ROUND(AP3,5)),"Ok","Check functions")</f>
        <v>Ok</v>
      </c>
    </row>
    <row r="3" spans="1:42" x14ac:dyDescent="0.2">
      <c r="E3" s="50" t="s">
        <v>36</v>
      </c>
      <c r="F3" s="51"/>
      <c r="G3" s="6">
        <f>SUMIF(G6:G131,"&gt;0")</f>
        <v>3349.9209999999998</v>
      </c>
      <c r="H3" s="6">
        <f t="shared" ref="H3:AJ3" si="0">SUMIF(H6:H131,"&gt;0")</f>
        <v>5200.3580000000002</v>
      </c>
      <c r="I3" s="6">
        <f t="shared" si="0"/>
        <v>4301.299</v>
      </c>
      <c r="J3" s="6">
        <f t="shared" si="0"/>
        <v>5908.5410000000002</v>
      </c>
      <c r="K3" s="6">
        <f t="shared" si="0"/>
        <v>3069.5819999999999</v>
      </c>
      <c r="L3" s="6">
        <f t="shared" si="0"/>
        <v>2280.8420000000001</v>
      </c>
      <c r="M3" s="6">
        <f t="shared" si="0"/>
        <v>2383.373</v>
      </c>
      <c r="N3" s="6">
        <f t="shared" si="0"/>
        <v>3009.7820000000002</v>
      </c>
      <c r="O3" s="6">
        <f t="shared" si="0"/>
        <v>4559.402</v>
      </c>
      <c r="P3" s="6">
        <f t="shared" si="0"/>
        <v>5415.5859999999993</v>
      </c>
      <c r="Q3" s="6">
        <f t="shared" si="0"/>
        <v>3441.3399999999997</v>
      </c>
      <c r="R3" s="6">
        <f t="shared" si="0"/>
        <v>5822.5429999999997</v>
      </c>
      <c r="S3" s="6">
        <f t="shared" si="0"/>
        <v>3512.5649999999996</v>
      </c>
      <c r="T3" s="6">
        <f t="shared" si="0"/>
        <v>3343.5929999999998</v>
      </c>
      <c r="U3" s="6">
        <f t="shared" si="0"/>
        <v>5015.1659999999993</v>
      </c>
      <c r="V3" s="6">
        <f t="shared" si="0"/>
        <v>6491.3780000000006</v>
      </c>
      <c r="W3" s="6">
        <f t="shared" si="0"/>
        <v>5072.3020000000006</v>
      </c>
      <c r="X3" s="6">
        <f t="shared" si="0"/>
        <v>7205.5869999999986</v>
      </c>
      <c r="Y3" s="6">
        <f t="shared" si="0"/>
        <v>8976.9459999999999</v>
      </c>
      <c r="Z3" s="6">
        <f t="shared" si="0"/>
        <v>5718.6</v>
      </c>
      <c r="AA3" s="6">
        <f t="shared" si="0"/>
        <v>6494.3910000000014</v>
      </c>
      <c r="AB3" s="6">
        <f t="shared" si="0"/>
        <v>3549.0330000000004</v>
      </c>
      <c r="AC3" s="6">
        <f t="shared" si="0"/>
        <v>4816.3260000000009</v>
      </c>
      <c r="AD3" s="6">
        <f t="shared" si="0"/>
        <v>5253.302999999999</v>
      </c>
      <c r="AE3" s="6">
        <f t="shared" si="0"/>
        <v>3116.143</v>
      </c>
      <c r="AF3" s="6">
        <f t="shared" si="0"/>
        <v>3854.6840000000002</v>
      </c>
      <c r="AG3" s="6">
        <f t="shared" si="0"/>
        <v>3217.5370000000003</v>
      </c>
      <c r="AH3" s="6">
        <f t="shared" si="0"/>
        <v>3346.5039999999995</v>
      </c>
      <c r="AI3" s="6">
        <f t="shared" si="0"/>
        <v>3474.6690000000017</v>
      </c>
      <c r="AJ3" s="44">
        <f t="shared" si="0"/>
        <v>4978.0690000000004</v>
      </c>
      <c r="AP3" s="5">
        <f>SUM(AP6:AP131)</f>
        <v>136179.36499999996</v>
      </c>
    </row>
    <row r="4" spans="1:42" x14ac:dyDescent="0.2">
      <c r="A4" s="43" t="s">
        <v>168</v>
      </c>
      <c r="B4" s="43">
        <v>0.74756299999999998</v>
      </c>
    </row>
    <row r="5" spans="1:42" ht="12" x14ac:dyDescent="0.2">
      <c r="A5" s="40" t="s">
        <v>0</v>
      </c>
      <c r="B5" s="40" t="s">
        <v>1</v>
      </c>
      <c r="C5" s="41" t="s">
        <v>2</v>
      </c>
      <c r="D5" s="41" t="s">
        <v>3</v>
      </c>
      <c r="E5" s="41" t="s">
        <v>4</v>
      </c>
      <c r="F5" s="41" t="s">
        <v>5</v>
      </c>
      <c r="G5" s="42">
        <v>1993</v>
      </c>
      <c r="H5" s="42">
        <v>1994</v>
      </c>
      <c r="I5" s="42">
        <v>1995</v>
      </c>
      <c r="J5" s="42">
        <v>1996</v>
      </c>
      <c r="K5" s="42">
        <v>1997</v>
      </c>
      <c r="L5" s="42">
        <v>1998</v>
      </c>
      <c r="M5" s="42">
        <v>1999</v>
      </c>
      <c r="N5" s="42">
        <v>2000</v>
      </c>
      <c r="O5" s="42">
        <v>2001</v>
      </c>
      <c r="P5" s="42">
        <v>2002</v>
      </c>
      <c r="Q5" s="42">
        <v>2003</v>
      </c>
      <c r="R5" s="42">
        <v>2004</v>
      </c>
      <c r="S5" s="42">
        <v>2005</v>
      </c>
      <c r="T5" s="42">
        <v>2006</v>
      </c>
      <c r="U5" s="42">
        <v>2007</v>
      </c>
      <c r="V5" s="42">
        <v>2008</v>
      </c>
      <c r="W5" s="42">
        <v>2009</v>
      </c>
      <c r="X5" s="42">
        <v>2010</v>
      </c>
      <c r="Y5" s="42">
        <v>2011</v>
      </c>
      <c r="Z5" s="42">
        <v>2012</v>
      </c>
      <c r="AA5" s="42">
        <v>2013</v>
      </c>
      <c r="AB5" s="42">
        <v>2014</v>
      </c>
      <c r="AC5" s="42">
        <v>2015</v>
      </c>
      <c r="AD5" s="42">
        <v>2016</v>
      </c>
      <c r="AE5" s="42">
        <v>2017</v>
      </c>
      <c r="AF5" s="42">
        <v>2018</v>
      </c>
      <c r="AG5" s="42">
        <v>2019</v>
      </c>
      <c r="AH5" s="42">
        <v>2020</v>
      </c>
      <c r="AI5" s="42">
        <v>2021</v>
      </c>
      <c r="AJ5" s="42">
        <v>2022</v>
      </c>
      <c r="AK5" s="13" t="s">
        <v>6</v>
      </c>
      <c r="AM5" s="7" t="s">
        <v>39</v>
      </c>
      <c r="AN5" s="7" t="s">
        <v>40</v>
      </c>
      <c r="AP5" s="3" t="str">
        <f>_xlfn.CONCAT("Σ(", G5, "-", RIGHT(AJ5,2), ")")</f>
        <v>Σ(1993-22)</v>
      </c>
    </row>
    <row r="6" spans="1:42" x14ac:dyDescent="0.2">
      <c r="A6" s="3" t="s">
        <v>79</v>
      </c>
      <c r="B6" s="3" t="s">
        <v>70</v>
      </c>
      <c r="C6" s="3" t="s">
        <v>7</v>
      </c>
      <c r="D6" s="3" t="s">
        <v>139</v>
      </c>
      <c r="E6" s="38" t="s">
        <v>21</v>
      </c>
      <c r="F6" s="3" t="s">
        <v>8</v>
      </c>
      <c r="G6" s="5">
        <v>493</v>
      </c>
      <c r="H6" s="5">
        <v>702</v>
      </c>
      <c r="I6" s="5">
        <v>1233</v>
      </c>
      <c r="J6" s="5">
        <v>1962</v>
      </c>
      <c r="K6" s="5">
        <v>408</v>
      </c>
      <c r="L6" s="5">
        <v>221</v>
      </c>
      <c r="M6" s="5">
        <v>527</v>
      </c>
      <c r="N6" s="5">
        <v>411.18099999999998</v>
      </c>
      <c r="O6" s="5">
        <v>750</v>
      </c>
      <c r="P6" s="5">
        <v>317.2</v>
      </c>
      <c r="Q6" s="5">
        <v>495.4</v>
      </c>
      <c r="R6" s="5">
        <v>1009.198</v>
      </c>
      <c r="S6" s="5">
        <v>827.74900000000002</v>
      </c>
      <c r="T6" s="5">
        <v>1026.8710000000001</v>
      </c>
      <c r="U6" s="5">
        <v>2978.587</v>
      </c>
      <c r="V6" s="5">
        <v>3265.3119999999999</v>
      </c>
      <c r="W6" s="5">
        <v>606.56899999999996</v>
      </c>
      <c r="X6" s="5">
        <v>3747.694</v>
      </c>
      <c r="Y6" s="5">
        <v>3098.89</v>
      </c>
      <c r="Z6" s="5">
        <v>1463.45</v>
      </c>
      <c r="AA6" s="5">
        <v>2418.2489999999998</v>
      </c>
      <c r="AB6" s="5">
        <v>600.476</v>
      </c>
      <c r="AC6" s="5">
        <v>165.30799999999999</v>
      </c>
      <c r="AD6" s="5">
        <v>113.14100000000001</v>
      </c>
      <c r="AF6" s="5">
        <v>27.436</v>
      </c>
      <c r="AG6" s="5">
        <v>53.811999999999998</v>
      </c>
      <c r="AJ6" s="5">
        <v>3.0000000000000001E-3</v>
      </c>
      <c r="AK6" s="12">
        <v>1</v>
      </c>
      <c r="AM6" s="9">
        <f>+AP6/$AP$3</f>
        <v>0.2123855255162925</v>
      </c>
      <c r="AN6" s="10">
        <f>+AM6</f>
        <v>0.2123855255162925</v>
      </c>
      <c r="AP6" s="5">
        <f>SUM(G6:AJ6)</f>
        <v>28922.526000000002</v>
      </c>
    </row>
    <row r="7" spans="1:42" x14ac:dyDescent="0.2">
      <c r="A7" s="3" t="s">
        <v>79</v>
      </c>
      <c r="B7" s="3" t="s">
        <v>70</v>
      </c>
      <c r="C7" s="3" t="s">
        <v>7</v>
      </c>
      <c r="D7" s="3" t="s">
        <v>139</v>
      </c>
      <c r="E7" s="38" t="s">
        <v>21</v>
      </c>
      <c r="F7" s="3" t="s">
        <v>9</v>
      </c>
      <c r="G7" s="8">
        <v>-1</v>
      </c>
      <c r="H7" s="8">
        <v>-1</v>
      </c>
      <c r="I7" s="8">
        <v>-1</v>
      </c>
      <c r="J7" s="8">
        <v>-1</v>
      </c>
      <c r="K7" s="8">
        <v>-1</v>
      </c>
      <c r="L7" s="8">
        <v>-1</v>
      </c>
      <c r="M7" s="8">
        <v>-1</v>
      </c>
      <c r="N7" s="8">
        <v>-1</v>
      </c>
      <c r="O7" s="8">
        <v>-1</v>
      </c>
      <c r="P7" s="8">
        <v>-1</v>
      </c>
      <c r="Q7" s="8">
        <v>-1</v>
      </c>
      <c r="R7" s="8">
        <v>-1</v>
      </c>
      <c r="S7" s="8">
        <v>-1</v>
      </c>
      <c r="T7" s="8">
        <v>-1</v>
      </c>
      <c r="U7" s="8">
        <v>-1</v>
      </c>
      <c r="V7" s="8">
        <v>-1</v>
      </c>
      <c r="W7" s="8" t="s">
        <v>13</v>
      </c>
      <c r="X7" s="8" t="s">
        <v>13</v>
      </c>
      <c r="Y7" s="8" t="s">
        <v>13</v>
      </c>
      <c r="Z7" s="8" t="s">
        <v>13</v>
      </c>
      <c r="AA7" s="8" t="s">
        <v>13</v>
      </c>
      <c r="AB7" s="8" t="s">
        <v>13</v>
      </c>
      <c r="AC7" s="8" t="s">
        <v>13</v>
      </c>
      <c r="AD7" s="8" t="s">
        <v>12</v>
      </c>
      <c r="AE7" s="8"/>
      <c r="AF7" s="8">
        <v>-1</v>
      </c>
      <c r="AG7" s="8" t="s">
        <v>13</v>
      </c>
      <c r="AH7" s="8" t="s">
        <v>13</v>
      </c>
      <c r="AI7" s="8"/>
      <c r="AJ7" s="8" t="s">
        <v>13</v>
      </c>
      <c r="AK7" s="12">
        <v>1</v>
      </c>
    </row>
    <row r="8" spans="1:42" x14ac:dyDescent="0.2">
      <c r="A8" s="3" t="s">
        <v>79</v>
      </c>
      <c r="B8" s="3" t="s">
        <v>70</v>
      </c>
      <c r="C8" s="3" t="s">
        <v>7</v>
      </c>
      <c r="D8" s="3" t="s">
        <v>165</v>
      </c>
      <c r="E8" s="38" t="s">
        <v>11</v>
      </c>
      <c r="F8" s="3" t="s">
        <v>8</v>
      </c>
      <c r="G8" s="8">
        <v>324</v>
      </c>
      <c r="H8" s="8">
        <v>77</v>
      </c>
      <c r="I8" s="8"/>
      <c r="J8" s="8"/>
      <c r="K8" s="8"/>
      <c r="L8" s="8"/>
      <c r="M8" s="8">
        <v>316</v>
      </c>
      <c r="N8" s="8">
        <v>316</v>
      </c>
      <c r="O8" s="8">
        <v>316</v>
      </c>
      <c r="P8" s="8">
        <v>316</v>
      </c>
      <c r="Q8" s="8"/>
      <c r="R8" s="8">
        <v>284</v>
      </c>
      <c r="S8" s="8">
        <v>1020</v>
      </c>
      <c r="T8" s="8">
        <v>1031</v>
      </c>
      <c r="U8" s="8">
        <v>993</v>
      </c>
      <c r="V8" s="8">
        <v>836</v>
      </c>
      <c r="W8" s="8">
        <v>1873</v>
      </c>
      <c r="X8" s="8">
        <v>1081</v>
      </c>
      <c r="Y8" s="8">
        <v>2551.8000000000002</v>
      </c>
      <c r="Z8" s="8">
        <v>907.2</v>
      </c>
      <c r="AA8" s="8">
        <v>863.3</v>
      </c>
      <c r="AB8" s="8">
        <v>561.70000000000005</v>
      </c>
      <c r="AC8" s="8">
        <v>476</v>
      </c>
      <c r="AD8" s="8">
        <v>406.8</v>
      </c>
      <c r="AE8" s="8">
        <v>474.1</v>
      </c>
      <c r="AF8" s="8">
        <v>367</v>
      </c>
      <c r="AG8" s="8">
        <v>441.35</v>
      </c>
      <c r="AH8" s="8">
        <v>1064.0999999999999</v>
      </c>
      <c r="AI8" s="8">
        <v>729.89</v>
      </c>
      <c r="AJ8" s="8">
        <v>793.60599999999999</v>
      </c>
      <c r="AK8" s="12">
        <v>2</v>
      </c>
      <c r="AM8" s="9">
        <f>+AP8/$AP$3</f>
        <v>0.13526165289432804</v>
      </c>
      <c r="AN8" s="10">
        <f>+AN6+AM8</f>
        <v>0.34764717841062054</v>
      </c>
      <c r="AP8" s="5">
        <f>SUM(G8:AJ8)</f>
        <v>18419.845999999998</v>
      </c>
    </row>
    <row r="9" spans="1:42" x14ac:dyDescent="0.2">
      <c r="A9" s="3" t="s">
        <v>79</v>
      </c>
      <c r="B9" s="3" t="s">
        <v>70</v>
      </c>
      <c r="C9" s="3" t="s">
        <v>7</v>
      </c>
      <c r="D9" s="3" t="s">
        <v>165</v>
      </c>
      <c r="E9" s="38" t="s">
        <v>11</v>
      </c>
      <c r="F9" s="3" t="s">
        <v>9</v>
      </c>
      <c r="G9" s="8">
        <v>-1</v>
      </c>
      <c r="H9" s="8">
        <v>-1</v>
      </c>
      <c r="I9" s="8"/>
      <c r="J9" s="8"/>
      <c r="K9" s="8"/>
      <c r="L9" s="8"/>
      <c r="M9" s="8">
        <v>-1</v>
      </c>
      <c r="N9" s="8">
        <v>-1</v>
      </c>
      <c r="O9" s="8">
        <v>-1</v>
      </c>
      <c r="P9" s="8">
        <v>-1</v>
      </c>
      <c r="Q9" s="8"/>
      <c r="R9" s="8">
        <v>-1</v>
      </c>
      <c r="S9" s="8">
        <v>-1</v>
      </c>
      <c r="T9" s="8">
        <v>-1</v>
      </c>
      <c r="U9" s="8">
        <v>-1</v>
      </c>
      <c r="V9" s="8">
        <v>-1</v>
      </c>
      <c r="W9" s="8">
        <v>-1</v>
      </c>
      <c r="X9" s="8">
        <v>-1</v>
      </c>
      <c r="Y9" s="8">
        <v>-1</v>
      </c>
      <c r="Z9" s="8">
        <v>-1</v>
      </c>
      <c r="AA9" s="8">
        <v>-1</v>
      </c>
      <c r="AB9" s="8">
        <v>-1</v>
      </c>
      <c r="AC9" s="8">
        <v>-1</v>
      </c>
      <c r="AD9" s="8">
        <v>-1</v>
      </c>
      <c r="AE9" s="8">
        <v>-1</v>
      </c>
      <c r="AF9" s="8">
        <v>-1</v>
      </c>
      <c r="AG9" s="8">
        <v>-1</v>
      </c>
      <c r="AH9" s="8">
        <v>-1</v>
      </c>
      <c r="AI9" s="8">
        <v>-1</v>
      </c>
      <c r="AJ9" s="8">
        <v>-1</v>
      </c>
      <c r="AK9" s="12">
        <v>2</v>
      </c>
    </row>
    <row r="10" spans="1:42" x14ac:dyDescent="0.2">
      <c r="A10" s="3" t="s">
        <v>79</v>
      </c>
      <c r="B10" s="3" t="s">
        <v>70</v>
      </c>
      <c r="C10" s="3" t="s">
        <v>7</v>
      </c>
      <c r="D10" s="3" t="s">
        <v>72</v>
      </c>
      <c r="E10" s="38" t="s">
        <v>11</v>
      </c>
      <c r="F10" s="3" t="s">
        <v>8</v>
      </c>
      <c r="G10" s="8">
        <v>267</v>
      </c>
      <c r="H10" s="8">
        <v>247</v>
      </c>
      <c r="I10" s="8">
        <v>188</v>
      </c>
      <c r="J10" s="8">
        <v>202</v>
      </c>
      <c r="K10" s="8">
        <v>156</v>
      </c>
      <c r="L10" s="8">
        <v>245</v>
      </c>
      <c r="M10" s="8">
        <v>149</v>
      </c>
      <c r="N10" s="8">
        <v>178</v>
      </c>
      <c r="O10" s="8">
        <v>166</v>
      </c>
      <c r="P10" s="8">
        <v>306</v>
      </c>
      <c r="Q10" s="8"/>
      <c r="R10" s="8">
        <v>153</v>
      </c>
      <c r="S10" s="8">
        <v>201</v>
      </c>
      <c r="T10" s="8">
        <v>472</v>
      </c>
      <c r="U10" s="8">
        <v>437</v>
      </c>
      <c r="V10" s="8"/>
      <c r="W10" s="8">
        <v>218.5</v>
      </c>
      <c r="X10" s="8">
        <v>109.25</v>
      </c>
      <c r="Y10" s="8">
        <v>986.24</v>
      </c>
      <c r="Z10" s="8">
        <v>982.58299999999997</v>
      </c>
      <c r="AA10" s="8">
        <v>443.04</v>
      </c>
      <c r="AB10" s="8">
        <v>913.75</v>
      </c>
      <c r="AC10" s="8">
        <v>1845.729</v>
      </c>
      <c r="AD10" s="8">
        <v>1563.4190000000001</v>
      </c>
      <c r="AE10" s="8">
        <v>191.916</v>
      </c>
      <c r="AF10" s="8">
        <v>778.33900000000006</v>
      </c>
      <c r="AG10" s="8">
        <v>361.54</v>
      </c>
      <c r="AH10" s="8">
        <v>666.81700000000001</v>
      </c>
      <c r="AI10" s="8">
        <v>1707.1010000000001</v>
      </c>
      <c r="AJ10" s="8"/>
      <c r="AK10" s="12">
        <v>3</v>
      </c>
      <c r="AM10" s="9">
        <f>+AP10/$AP$3</f>
        <v>0.10379857476938598</v>
      </c>
      <c r="AN10" s="10">
        <f>+AN8+AM10</f>
        <v>0.45144575318000651</v>
      </c>
      <c r="AP10" s="5">
        <f>SUM(G10:AJ10)</f>
        <v>14135.224</v>
      </c>
    </row>
    <row r="11" spans="1:42" x14ac:dyDescent="0.2">
      <c r="A11" s="3" t="s">
        <v>79</v>
      </c>
      <c r="B11" s="3" t="s">
        <v>70</v>
      </c>
      <c r="C11" s="3" t="s">
        <v>7</v>
      </c>
      <c r="D11" s="3" t="s">
        <v>72</v>
      </c>
      <c r="E11" s="38" t="s">
        <v>11</v>
      </c>
      <c r="F11" s="3" t="s">
        <v>9</v>
      </c>
      <c r="G11" s="8">
        <v>-1</v>
      </c>
      <c r="H11" s="8">
        <v>-1</v>
      </c>
      <c r="I11" s="8">
        <v>-1</v>
      </c>
      <c r="J11" s="8">
        <v>-1</v>
      </c>
      <c r="K11" s="8">
        <v>-1</v>
      </c>
      <c r="L11" s="8">
        <v>-1</v>
      </c>
      <c r="M11" s="8">
        <v>-1</v>
      </c>
      <c r="N11" s="8">
        <v>-1</v>
      </c>
      <c r="O11" s="8">
        <v>-1</v>
      </c>
      <c r="P11" s="8">
        <v>-1</v>
      </c>
      <c r="Q11" s="8"/>
      <c r="R11" s="8">
        <v>-1</v>
      </c>
      <c r="S11" s="8">
        <v>-1</v>
      </c>
      <c r="T11" s="8">
        <v>-1</v>
      </c>
      <c r="U11" s="8">
        <v>-1</v>
      </c>
      <c r="V11" s="8"/>
      <c r="W11" s="8">
        <v>-1</v>
      </c>
      <c r="X11" s="8">
        <v>-1</v>
      </c>
      <c r="Y11" s="8" t="s">
        <v>13</v>
      </c>
      <c r="Z11" s="8" t="s">
        <v>13</v>
      </c>
      <c r="AA11" s="8" t="s">
        <v>13</v>
      </c>
      <c r="AB11" s="8" t="s">
        <v>13</v>
      </c>
      <c r="AC11" s="8" t="s">
        <v>13</v>
      </c>
      <c r="AD11" s="8">
        <v>-1</v>
      </c>
      <c r="AE11" s="8">
        <v>-1</v>
      </c>
      <c r="AF11" s="8">
        <v>-1</v>
      </c>
      <c r="AG11" s="8" t="s">
        <v>13</v>
      </c>
      <c r="AH11" s="8" t="s">
        <v>13</v>
      </c>
      <c r="AI11" s="8" t="s">
        <v>13</v>
      </c>
      <c r="AJ11" s="8"/>
      <c r="AK11" s="12">
        <v>3</v>
      </c>
    </row>
    <row r="12" spans="1:42" x14ac:dyDescent="0.2">
      <c r="A12" s="3" t="s">
        <v>79</v>
      </c>
      <c r="B12" s="3" t="s">
        <v>70</v>
      </c>
      <c r="C12" s="3" t="s">
        <v>7</v>
      </c>
      <c r="D12" s="3" t="s">
        <v>144</v>
      </c>
      <c r="E12" s="38" t="s">
        <v>21</v>
      </c>
      <c r="F12" s="3" t="s">
        <v>8</v>
      </c>
      <c r="G12" s="8">
        <v>379</v>
      </c>
      <c r="H12" s="8">
        <v>531</v>
      </c>
      <c r="I12" s="8">
        <v>531</v>
      </c>
      <c r="J12" s="8">
        <v>229</v>
      </c>
      <c r="K12" s="8">
        <v>229</v>
      </c>
      <c r="L12" s="8">
        <v>229</v>
      </c>
      <c r="M12" s="8">
        <v>462</v>
      </c>
      <c r="N12" s="8">
        <v>462</v>
      </c>
      <c r="O12" s="8">
        <v>462</v>
      </c>
      <c r="P12" s="8">
        <v>2328</v>
      </c>
      <c r="Q12" s="8">
        <v>973.59</v>
      </c>
      <c r="R12" s="8">
        <v>1308.73</v>
      </c>
      <c r="S12" s="8">
        <v>627.24</v>
      </c>
      <c r="T12" s="8"/>
      <c r="U12" s="8"/>
      <c r="V12" s="8">
        <v>73.658000000000001</v>
      </c>
      <c r="W12" s="8"/>
      <c r="X12" s="8">
        <v>73.658000000000001</v>
      </c>
      <c r="Y12" s="8">
        <v>37</v>
      </c>
      <c r="Z12" s="8">
        <v>55.329000000000001</v>
      </c>
      <c r="AA12" s="8">
        <v>848.89300000000003</v>
      </c>
      <c r="AB12" s="8"/>
      <c r="AC12" s="8"/>
      <c r="AD12" s="8"/>
      <c r="AE12" s="8"/>
      <c r="AF12" s="8"/>
      <c r="AG12" s="8"/>
      <c r="AH12" s="8"/>
      <c r="AI12" s="8"/>
      <c r="AJ12" s="8"/>
      <c r="AK12" s="12">
        <v>4</v>
      </c>
      <c r="AM12" s="9">
        <f>+AP12/$AP$3</f>
        <v>7.2258363078723423E-2</v>
      </c>
      <c r="AN12" s="10">
        <f>+AN10+AM12</f>
        <v>0.52370411625872992</v>
      </c>
      <c r="AP12" s="5">
        <f>SUM(G12:AJ12)</f>
        <v>9840.0979999999981</v>
      </c>
    </row>
    <row r="13" spans="1:42" x14ac:dyDescent="0.2">
      <c r="A13" s="3" t="s">
        <v>79</v>
      </c>
      <c r="B13" s="3" t="s">
        <v>70</v>
      </c>
      <c r="C13" s="3" t="s">
        <v>7</v>
      </c>
      <c r="D13" s="3" t="s">
        <v>144</v>
      </c>
      <c r="E13" s="38" t="s">
        <v>21</v>
      </c>
      <c r="F13" s="3" t="s">
        <v>9</v>
      </c>
      <c r="G13" s="8">
        <v>-1</v>
      </c>
      <c r="H13" s="8">
        <v>-1</v>
      </c>
      <c r="I13" s="8">
        <v>-1</v>
      </c>
      <c r="J13" s="8">
        <v>-1</v>
      </c>
      <c r="K13" s="8">
        <v>-1</v>
      </c>
      <c r="L13" s="8">
        <v>-1</v>
      </c>
      <c r="M13" s="8">
        <v>-1</v>
      </c>
      <c r="N13" s="8">
        <v>-1</v>
      </c>
      <c r="O13" s="8">
        <v>-1</v>
      </c>
      <c r="P13" s="8">
        <v>-1</v>
      </c>
      <c r="Q13" s="8">
        <v>-1</v>
      </c>
      <c r="R13" s="8">
        <v>-1</v>
      </c>
      <c r="S13" s="8">
        <v>-1</v>
      </c>
      <c r="T13" s="8"/>
      <c r="U13" s="8"/>
      <c r="V13" s="8">
        <v>-1</v>
      </c>
      <c r="W13" s="8"/>
      <c r="X13" s="8">
        <v>-1</v>
      </c>
      <c r="Y13" s="8">
        <v>-1</v>
      </c>
      <c r="Z13" s="8">
        <v>-1</v>
      </c>
      <c r="AA13" s="8">
        <v>-1</v>
      </c>
      <c r="AB13" s="8"/>
      <c r="AC13" s="8"/>
      <c r="AD13" s="8"/>
      <c r="AE13" s="8"/>
      <c r="AF13" s="8"/>
      <c r="AG13" s="8"/>
      <c r="AH13" s="8"/>
      <c r="AI13" s="8"/>
      <c r="AJ13" s="8"/>
      <c r="AK13" s="12">
        <v>4</v>
      </c>
    </row>
    <row r="14" spans="1:42" x14ac:dyDescent="0.2">
      <c r="A14" s="3" t="s">
        <v>79</v>
      </c>
      <c r="B14" s="3" t="s">
        <v>70</v>
      </c>
      <c r="C14" s="3" t="s">
        <v>7</v>
      </c>
      <c r="D14" s="3" t="s">
        <v>54</v>
      </c>
      <c r="E14" s="38" t="s">
        <v>31</v>
      </c>
      <c r="F14" s="3" t="s">
        <v>8</v>
      </c>
      <c r="G14" s="8">
        <v>47</v>
      </c>
      <c r="H14" s="8">
        <v>1532</v>
      </c>
      <c r="I14" s="8">
        <v>566</v>
      </c>
      <c r="J14" s="8">
        <v>1673</v>
      </c>
      <c r="K14" s="8">
        <v>555</v>
      </c>
      <c r="L14" s="8">
        <v>629</v>
      </c>
      <c r="M14" s="8">
        <v>463</v>
      </c>
      <c r="N14" s="8">
        <v>536</v>
      </c>
      <c r="O14" s="8">
        <v>232</v>
      </c>
      <c r="P14" s="8">
        <v>621</v>
      </c>
      <c r="Q14" s="8">
        <v>246</v>
      </c>
      <c r="R14" s="8">
        <v>96</v>
      </c>
      <c r="S14" s="8">
        <v>5</v>
      </c>
      <c r="T14" s="8"/>
      <c r="U14" s="8">
        <v>1</v>
      </c>
      <c r="V14" s="8">
        <v>7</v>
      </c>
      <c r="W14" s="8">
        <v>8</v>
      </c>
      <c r="X14" s="8">
        <v>6</v>
      </c>
      <c r="Y14" s="8"/>
      <c r="Z14" s="8"/>
      <c r="AA14" s="8"/>
      <c r="AB14" s="8"/>
      <c r="AC14" s="8"/>
      <c r="AD14" s="8"/>
      <c r="AE14" s="8"/>
      <c r="AF14" s="8"/>
      <c r="AG14" s="8"/>
      <c r="AH14" s="8"/>
      <c r="AI14" s="8"/>
      <c r="AJ14" s="8"/>
      <c r="AK14" s="12">
        <v>5</v>
      </c>
      <c r="AM14" s="9">
        <f>+AP14/$AP$3</f>
        <v>5.3040341317496978E-2</v>
      </c>
      <c r="AN14" s="10">
        <f>+AN12+AM14</f>
        <v>0.57674445757622694</v>
      </c>
      <c r="AP14" s="5">
        <f>SUM(G14:AJ14)</f>
        <v>7223</v>
      </c>
    </row>
    <row r="15" spans="1:42" x14ac:dyDescent="0.2">
      <c r="A15" s="3" t="s">
        <v>79</v>
      </c>
      <c r="B15" s="3" t="s">
        <v>70</v>
      </c>
      <c r="C15" s="3" t="s">
        <v>7</v>
      </c>
      <c r="D15" s="3" t="s">
        <v>54</v>
      </c>
      <c r="E15" s="38" t="s">
        <v>31</v>
      </c>
      <c r="F15" s="3" t="s">
        <v>9</v>
      </c>
      <c r="G15" s="8">
        <v>-1</v>
      </c>
      <c r="H15" s="8">
        <v>-1</v>
      </c>
      <c r="I15" s="8">
        <v>-1</v>
      </c>
      <c r="J15" s="8">
        <v>-1</v>
      </c>
      <c r="K15" s="8">
        <v>-1</v>
      </c>
      <c r="L15" s="8">
        <v>-1</v>
      </c>
      <c r="M15" s="8">
        <v>-1</v>
      </c>
      <c r="N15" s="8">
        <v>-1</v>
      </c>
      <c r="O15" s="8">
        <v>-1</v>
      </c>
      <c r="P15" s="8">
        <v>-1</v>
      </c>
      <c r="Q15" s="8">
        <v>-1</v>
      </c>
      <c r="R15" s="8">
        <v>-1</v>
      </c>
      <c r="S15" s="8">
        <v>-1</v>
      </c>
      <c r="T15" s="8"/>
      <c r="U15" s="8">
        <v>-1</v>
      </c>
      <c r="V15" s="8">
        <v>-1</v>
      </c>
      <c r="W15" s="8">
        <v>-1</v>
      </c>
      <c r="X15" s="8">
        <v>-1</v>
      </c>
      <c r="Y15" s="8"/>
      <c r="Z15" s="8"/>
      <c r="AA15" s="8"/>
      <c r="AB15" s="8"/>
      <c r="AC15" s="8"/>
      <c r="AD15" s="8"/>
      <c r="AE15" s="8"/>
      <c r="AF15" s="8"/>
      <c r="AG15" s="8"/>
      <c r="AH15" s="8"/>
      <c r="AI15" s="8"/>
      <c r="AJ15" s="8"/>
      <c r="AK15" s="12">
        <v>5</v>
      </c>
    </row>
    <row r="16" spans="1:42" x14ac:dyDescent="0.2">
      <c r="A16" s="3" t="s">
        <v>79</v>
      </c>
      <c r="B16" s="3" t="s">
        <v>70</v>
      </c>
      <c r="C16" s="3" t="s">
        <v>7</v>
      </c>
      <c r="D16" s="3" t="s">
        <v>145</v>
      </c>
      <c r="E16" s="38" t="s">
        <v>21</v>
      </c>
      <c r="F16" s="3" t="s">
        <v>8</v>
      </c>
      <c r="G16" s="8">
        <v>1400</v>
      </c>
      <c r="H16" s="8">
        <v>1400</v>
      </c>
      <c r="I16" s="8">
        <v>1400</v>
      </c>
      <c r="J16" s="8">
        <v>1400</v>
      </c>
      <c r="K16" s="8">
        <v>1400</v>
      </c>
      <c r="L16" s="8"/>
      <c r="M16" s="8"/>
      <c r="N16" s="8"/>
      <c r="O16" s="8"/>
      <c r="P16" s="8"/>
      <c r="Q16" s="8"/>
      <c r="R16" s="8"/>
      <c r="S16" s="8"/>
      <c r="T16" s="8"/>
      <c r="U16" s="8"/>
      <c r="V16" s="8"/>
      <c r="W16" s="8"/>
      <c r="X16" s="8"/>
      <c r="Y16" s="8"/>
      <c r="Z16" s="8"/>
      <c r="AA16" s="8"/>
      <c r="AB16" s="8"/>
      <c r="AC16" s="8"/>
      <c r="AD16" s="8"/>
      <c r="AE16" s="8"/>
      <c r="AF16" s="8"/>
      <c r="AG16" s="8"/>
      <c r="AH16" s="8"/>
      <c r="AI16" s="8"/>
      <c r="AJ16" s="8"/>
      <c r="AK16" s="12">
        <v>6</v>
      </c>
      <c r="AM16" s="9">
        <f>+AP16/$AP$3</f>
        <v>5.140279512979079E-2</v>
      </c>
      <c r="AN16" s="10">
        <f>+AN14+AM16</f>
        <v>0.62814725270601768</v>
      </c>
      <c r="AP16" s="5">
        <f>SUM(G16:AJ16)</f>
        <v>7000</v>
      </c>
    </row>
    <row r="17" spans="1:42" x14ac:dyDescent="0.2">
      <c r="A17" s="3" t="s">
        <v>79</v>
      </c>
      <c r="B17" s="3" t="s">
        <v>70</v>
      </c>
      <c r="C17" s="3" t="s">
        <v>7</v>
      </c>
      <c r="D17" s="3" t="s">
        <v>145</v>
      </c>
      <c r="E17" s="38" t="s">
        <v>21</v>
      </c>
      <c r="F17" s="3" t="s">
        <v>9</v>
      </c>
      <c r="G17" s="8">
        <v>-1</v>
      </c>
      <c r="H17" s="8">
        <v>-1</v>
      </c>
      <c r="I17" s="8">
        <v>-1</v>
      </c>
      <c r="J17" s="8">
        <v>-1</v>
      </c>
      <c r="K17" s="8">
        <v>-1</v>
      </c>
      <c r="L17" s="8"/>
      <c r="M17" s="8"/>
      <c r="N17" s="8"/>
      <c r="O17" s="8"/>
      <c r="P17" s="8"/>
      <c r="Q17" s="8"/>
      <c r="R17" s="8"/>
      <c r="S17" s="8"/>
      <c r="T17" s="8"/>
      <c r="U17" s="8"/>
      <c r="V17" s="8"/>
      <c r="W17" s="8"/>
      <c r="X17" s="8"/>
      <c r="Y17" s="8"/>
      <c r="Z17" s="8"/>
      <c r="AA17" s="8"/>
      <c r="AB17" s="8"/>
      <c r="AC17" s="8"/>
      <c r="AD17" s="8"/>
      <c r="AE17" s="8"/>
      <c r="AF17" s="8"/>
      <c r="AG17" s="8"/>
      <c r="AH17" s="8"/>
      <c r="AI17" s="8"/>
      <c r="AJ17" s="8"/>
      <c r="AK17" s="12">
        <v>6</v>
      </c>
    </row>
    <row r="18" spans="1:42" x14ac:dyDescent="0.2">
      <c r="A18" s="3" t="s">
        <v>79</v>
      </c>
      <c r="B18" s="3" t="s">
        <v>70</v>
      </c>
      <c r="C18" s="3" t="s">
        <v>7</v>
      </c>
      <c r="D18" s="3" t="s">
        <v>139</v>
      </c>
      <c r="E18" s="38" t="s">
        <v>11</v>
      </c>
      <c r="F18" s="3" t="s">
        <v>8</v>
      </c>
      <c r="AC18" s="5">
        <v>911.64700000000005</v>
      </c>
      <c r="AD18" s="5">
        <v>881.14200000000005</v>
      </c>
      <c r="AE18" s="5">
        <v>1977.989</v>
      </c>
      <c r="AF18" s="5">
        <v>522.76800000000003</v>
      </c>
      <c r="AG18" s="5">
        <v>792.6</v>
      </c>
      <c r="AH18" s="5">
        <v>878.74300000000005</v>
      </c>
      <c r="AI18" s="5">
        <v>417.15300000000002</v>
      </c>
      <c r="AJ18" s="5">
        <v>118.55200000000001</v>
      </c>
      <c r="AK18" s="12">
        <v>7</v>
      </c>
      <c r="AM18" s="9">
        <f>+AP18/$AP$3</f>
        <v>4.7735528800563892E-2</v>
      </c>
      <c r="AN18" s="10">
        <f>+AN16+AM18</f>
        <v>0.67588278150658154</v>
      </c>
      <c r="AP18" s="5">
        <f>SUM(G18:AJ18)</f>
        <v>6500.594000000001</v>
      </c>
    </row>
    <row r="19" spans="1:42" x14ac:dyDescent="0.2">
      <c r="A19" s="3" t="s">
        <v>79</v>
      </c>
      <c r="B19" s="3" t="s">
        <v>70</v>
      </c>
      <c r="C19" s="3" t="s">
        <v>7</v>
      </c>
      <c r="D19" s="3" t="s">
        <v>139</v>
      </c>
      <c r="E19" s="38" t="s">
        <v>11</v>
      </c>
      <c r="F19" s="3" t="s">
        <v>9</v>
      </c>
      <c r="G19" s="8"/>
      <c r="H19" s="8"/>
      <c r="I19" s="8"/>
      <c r="J19" s="8"/>
      <c r="K19" s="8"/>
      <c r="L19" s="8"/>
      <c r="M19" s="8"/>
      <c r="N19" s="8"/>
      <c r="O19" s="8"/>
      <c r="P19" s="8"/>
      <c r="Q19" s="8"/>
      <c r="R19" s="8"/>
      <c r="S19" s="8"/>
      <c r="T19" s="8"/>
      <c r="U19" s="8"/>
      <c r="V19" s="8"/>
      <c r="W19" s="8"/>
      <c r="X19" s="8"/>
      <c r="Y19" s="8"/>
      <c r="Z19" s="8"/>
      <c r="AA19" s="8"/>
      <c r="AB19" s="8"/>
      <c r="AC19" s="8" t="s">
        <v>14</v>
      </c>
      <c r="AD19" s="8" t="s">
        <v>12</v>
      </c>
      <c r="AE19" s="8" t="s">
        <v>12</v>
      </c>
      <c r="AF19" s="8" t="s">
        <v>14</v>
      </c>
      <c r="AG19" s="8" t="s">
        <v>14</v>
      </c>
      <c r="AH19" s="8" t="s">
        <v>13</v>
      </c>
      <c r="AI19" s="8" t="s">
        <v>14</v>
      </c>
      <c r="AJ19" s="8" t="s">
        <v>13</v>
      </c>
      <c r="AK19" s="12">
        <v>7</v>
      </c>
    </row>
    <row r="20" spans="1:42" x14ac:dyDescent="0.2">
      <c r="A20" s="3" t="s">
        <v>79</v>
      </c>
      <c r="B20" s="3" t="s">
        <v>70</v>
      </c>
      <c r="C20" s="3" t="s">
        <v>7</v>
      </c>
      <c r="D20" s="3" t="s">
        <v>71</v>
      </c>
      <c r="E20" s="38" t="s">
        <v>21</v>
      </c>
      <c r="F20" s="3" t="s">
        <v>8</v>
      </c>
      <c r="G20" s="8">
        <v>20</v>
      </c>
      <c r="H20" s="8">
        <v>13</v>
      </c>
      <c r="I20" s="8">
        <v>14</v>
      </c>
      <c r="J20" s="8">
        <v>13</v>
      </c>
      <c r="K20" s="8">
        <v>32</v>
      </c>
      <c r="L20" s="8">
        <v>93</v>
      </c>
      <c r="M20" s="8">
        <v>45</v>
      </c>
      <c r="N20" s="8">
        <v>15</v>
      </c>
      <c r="O20" s="8">
        <v>2300</v>
      </c>
      <c r="P20" s="8">
        <v>932</v>
      </c>
      <c r="Q20" s="8">
        <v>989</v>
      </c>
      <c r="R20" s="8">
        <v>1760</v>
      </c>
      <c r="S20" s="8"/>
      <c r="T20" s="8"/>
      <c r="U20" s="8"/>
      <c r="V20" s="8"/>
      <c r="W20" s="8"/>
      <c r="X20" s="8"/>
      <c r="Y20" s="8"/>
      <c r="Z20" s="8"/>
      <c r="AA20" s="8"/>
      <c r="AB20" s="8"/>
      <c r="AC20" s="8"/>
      <c r="AD20" s="8"/>
      <c r="AE20" s="8"/>
      <c r="AF20" s="8"/>
      <c r="AG20" s="8"/>
      <c r="AH20" s="8"/>
      <c r="AI20" s="8"/>
      <c r="AJ20" s="8"/>
      <c r="AK20" s="12">
        <v>8</v>
      </c>
      <c r="AM20" s="9">
        <f>+AP20/$AP$3</f>
        <v>4.5719114639725347E-2</v>
      </c>
      <c r="AN20" s="10">
        <f>+AN18+AM20</f>
        <v>0.72160189614630688</v>
      </c>
      <c r="AP20" s="5">
        <f>SUM(G20:AJ20)</f>
        <v>6226</v>
      </c>
    </row>
    <row r="21" spans="1:42" x14ac:dyDescent="0.2">
      <c r="A21" s="3" t="s">
        <v>79</v>
      </c>
      <c r="B21" s="3" t="s">
        <v>70</v>
      </c>
      <c r="C21" s="3" t="s">
        <v>7</v>
      </c>
      <c r="D21" s="3" t="s">
        <v>71</v>
      </c>
      <c r="E21" s="38" t="s">
        <v>21</v>
      </c>
      <c r="F21" s="3" t="s">
        <v>9</v>
      </c>
      <c r="G21" s="8">
        <v>-1</v>
      </c>
      <c r="H21" s="8">
        <v>-1</v>
      </c>
      <c r="I21" s="8">
        <v>-1</v>
      </c>
      <c r="J21" s="8">
        <v>-1</v>
      </c>
      <c r="K21" s="8">
        <v>-1</v>
      </c>
      <c r="L21" s="8">
        <v>-1</v>
      </c>
      <c r="M21" s="8">
        <v>-1</v>
      </c>
      <c r="N21" s="8">
        <v>-1</v>
      </c>
      <c r="O21" s="8">
        <v>-1</v>
      </c>
      <c r="P21" s="8">
        <v>-1</v>
      </c>
      <c r="Q21" s="8">
        <v>-1</v>
      </c>
      <c r="R21" s="8">
        <v>-1</v>
      </c>
      <c r="S21" s="8"/>
      <c r="T21" s="8"/>
      <c r="U21" s="8"/>
      <c r="V21" s="8"/>
      <c r="W21" s="8"/>
      <c r="X21" s="8"/>
      <c r="Y21" s="8"/>
      <c r="Z21" s="8"/>
      <c r="AA21" s="8"/>
      <c r="AB21" s="8"/>
      <c r="AC21" s="8"/>
      <c r="AD21" s="8"/>
      <c r="AE21" s="8"/>
      <c r="AF21" s="8"/>
      <c r="AG21" s="8"/>
      <c r="AH21" s="8"/>
      <c r="AI21" s="8"/>
      <c r="AJ21" s="8"/>
      <c r="AK21" s="12">
        <v>8</v>
      </c>
    </row>
    <row r="22" spans="1:42" x14ac:dyDescent="0.2">
      <c r="A22" s="3" t="s">
        <v>79</v>
      </c>
      <c r="B22" s="3" t="s">
        <v>70</v>
      </c>
      <c r="C22" s="3" t="s">
        <v>7</v>
      </c>
      <c r="D22" s="3" t="s">
        <v>145</v>
      </c>
      <c r="E22" s="38" t="s">
        <v>11</v>
      </c>
      <c r="F22" s="3" t="s">
        <v>8</v>
      </c>
      <c r="G22" s="8"/>
      <c r="H22" s="8"/>
      <c r="I22" s="8"/>
      <c r="J22" s="8">
        <v>26</v>
      </c>
      <c r="K22" s="8">
        <v>26</v>
      </c>
      <c r="L22" s="8"/>
      <c r="M22" s="8"/>
      <c r="N22" s="8">
        <v>196</v>
      </c>
      <c r="O22" s="8">
        <v>125</v>
      </c>
      <c r="P22" s="8">
        <v>120</v>
      </c>
      <c r="Q22" s="8">
        <v>246</v>
      </c>
      <c r="R22" s="8">
        <v>226</v>
      </c>
      <c r="S22" s="8">
        <v>180</v>
      </c>
      <c r="T22" s="8">
        <v>273.5</v>
      </c>
      <c r="U22" s="8">
        <v>157.1</v>
      </c>
      <c r="V22" s="8">
        <v>619.79999999999995</v>
      </c>
      <c r="W22" s="8">
        <v>506</v>
      </c>
      <c r="X22" s="8">
        <v>169.07</v>
      </c>
      <c r="Y22" s="8">
        <v>128.9</v>
      </c>
      <c r="Z22" s="8">
        <v>118.36</v>
      </c>
      <c r="AA22" s="8">
        <v>155</v>
      </c>
      <c r="AB22" s="8">
        <v>108.4</v>
      </c>
      <c r="AC22" s="8">
        <v>311.38</v>
      </c>
      <c r="AD22" s="8">
        <v>207.297</v>
      </c>
      <c r="AE22" s="8">
        <v>181</v>
      </c>
      <c r="AF22" s="8">
        <v>294.15100000000001</v>
      </c>
      <c r="AG22" s="8">
        <v>513.41999999999996</v>
      </c>
      <c r="AH22" s="8">
        <v>262.09699999999998</v>
      </c>
      <c r="AI22" s="8">
        <v>139.36000000000001</v>
      </c>
      <c r="AJ22" s="8">
        <v>273.24900000000002</v>
      </c>
      <c r="AK22" s="12">
        <v>9</v>
      </c>
      <c r="AM22" s="9">
        <f>+AP22/$AP$3</f>
        <v>4.0851152448831009E-2</v>
      </c>
      <c r="AN22" s="10">
        <f>+AN20+AM22</f>
        <v>0.76245304859513785</v>
      </c>
      <c r="AP22" s="5">
        <f>SUM(G22:AJ22)</f>
        <v>5563.0839999999998</v>
      </c>
    </row>
    <row r="23" spans="1:42" x14ac:dyDescent="0.2">
      <c r="A23" s="3" t="s">
        <v>79</v>
      </c>
      <c r="B23" s="3" t="s">
        <v>70</v>
      </c>
      <c r="C23" s="3" t="s">
        <v>7</v>
      </c>
      <c r="D23" s="3" t="s">
        <v>145</v>
      </c>
      <c r="E23" s="38" t="s">
        <v>11</v>
      </c>
      <c r="F23" s="3" t="s">
        <v>9</v>
      </c>
      <c r="G23" s="8"/>
      <c r="H23" s="8"/>
      <c r="I23" s="8"/>
      <c r="J23" s="8">
        <v>-1</v>
      </c>
      <c r="K23" s="8">
        <v>-1</v>
      </c>
      <c r="L23" s="8"/>
      <c r="M23" s="8"/>
      <c r="N23" s="8">
        <v>-1</v>
      </c>
      <c r="O23" s="8">
        <v>-1</v>
      </c>
      <c r="P23" s="8">
        <v>-1</v>
      </c>
      <c r="Q23" s="8">
        <v>-1</v>
      </c>
      <c r="R23" s="8">
        <v>-1</v>
      </c>
      <c r="S23" s="8">
        <v>-1</v>
      </c>
      <c r="T23" s="8">
        <v>-1</v>
      </c>
      <c r="U23" s="8">
        <v>-1</v>
      </c>
      <c r="V23" s="8">
        <v>-1</v>
      </c>
      <c r="W23" s="8">
        <v>-1</v>
      </c>
      <c r="X23" s="8">
        <v>-1</v>
      </c>
      <c r="Y23" s="8">
        <v>-1</v>
      </c>
      <c r="Z23" s="8">
        <v>-1</v>
      </c>
      <c r="AA23" s="8">
        <v>-1</v>
      </c>
      <c r="AB23" s="8">
        <v>-1</v>
      </c>
      <c r="AC23" s="8">
        <v>-1</v>
      </c>
      <c r="AD23" s="8">
        <v>-1</v>
      </c>
      <c r="AE23" s="8">
        <v>-1</v>
      </c>
      <c r="AF23" s="8">
        <v>-1</v>
      </c>
      <c r="AG23" s="8">
        <v>-1</v>
      </c>
      <c r="AH23" s="8">
        <v>-1</v>
      </c>
      <c r="AI23" s="8">
        <v>-1</v>
      </c>
      <c r="AJ23" s="8">
        <v>-1</v>
      </c>
      <c r="AK23" s="12">
        <v>9</v>
      </c>
    </row>
    <row r="24" spans="1:42" x14ac:dyDescent="0.2">
      <c r="A24" s="3" t="s">
        <v>79</v>
      </c>
      <c r="B24" s="3" t="s">
        <v>70</v>
      </c>
      <c r="C24" s="3" t="s">
        <v>7</v>
      </c>
      <c r="D24" s="3" t="s">
        <v>72</v>
      </c>
      <c r="E24" s="38" t="s">
        <v>25</v>
      </c>
      <c r="F24" s="3" t="s">
        <v>8</v>
      </c>
      <c r="G24" s="8"/>
      <c r="H24" s="8"/>
      <c r="I24" s="8"/>
      <c r="J24" s="8"/>
      <c r="K24" s="8"/>
      <c r="L24" s="8"/>
      <c r="M24" s="8"/>
      <c r="N24" s="8"/>
      <c r="O24" s="8"/>
      <c r="P24" s="8"/>
      <c r="Q24" s="8"/>
      <c r="R24" s="8">
        <v>99</v>
      </c>
      <c r="S24" s="8">
        <v>156</v>
      </c>
      <c r="T24" s="8">
        <v>111</v>
      </c>
      <c r="U24" s="8">
        <v>39</v>
      </c>
      <c r="V24" s="8"/>
      <c r="W24" s="8">
        <v>19.5</v>
      </c>
      <c r="X24" s="8">
        <v>9.75</v>
      </c>
      <c r="Y24" s="8">
        <v>127.43</v>
      </c>
      <c r="Z24" s="8">
        <v>103.482</v>
      </c>
      <c r="AA24" s="8">
        <v>131.78</v>
      </c>
      <c r="AB24" s="8">
        <v>108.6</v>
      </c>
      <c r="AC24" s="8">
        <v>123.833</v>
      </c>
      <c r="AD24" s="8">
        <v>27.254999999999999</v>
      </c>
      <c r="AE24" s="8">
        <v>39.167999999999999</v>
      </c>
      <c r="AF24" s="8">
        <v>20.212</v>
      </c>
      <c r="AG24" s="8">
        <v>543.45799999999997</v>
      </c>
      <c r="AH24" s="8">
        <v>64.064999999999998</v>
      </c>
      <c r="AI24" s="8">
        <v>94.569000000000003</v>
      </c>
      <c r="AJ24" s="8">
        <v>3228.96</v>
      </c>
      <c r="AK24" s="12">
        <v>10</v>
      </c>
      <c r="AM24" s="9">
        <f>+AP24/$AP$3</f>
        <v>3.7061870570478876E-2</v>
      </c>
      <c r="AN24" s="10">
        <f>+AN22+AM24</f>
        <v>0.79951491916561668</v>
      </c>
      <c r="AP24" s="5">
        <f>SUM(G24:AJ24)</f>
        <v>5047.0619999999999</v>
      </c>
    </row>
    <row r="25" spans="1:42" x14ac:dyDescent="0.2">
      <c r="A25" s="3" t="s">
        <v>79</v>
      </c>
      <c r="B25" s="3" t="s">
        <v>70</v>
      </c>
      <c r="C25" s="3" t="s">
        <v>7</v>
      </c>
      <c r="D25" s="3" t="s">
        <v>72</v>
      </c>
      <c r="E25" s="38" t="s">
        <v>25</v>
      </c>
      <c r="F25" s="3" t="s">
        <v>9</v>
      </c>
      <c r="G25" s="8"/>
      <c r="H25" s="8"/>
      <c r="I25" s="8"/>
      <c r="J25" s="8"/>
      <c r="K25" s="8"/>
      <c r="L25" s="8"/>
      <c r="M25" s="8"/>
      <c r="N25" s="8"/>
      <c r="O25" s="8"/>
      <c r="P25" s="8"/>
      <c r="Q25" s="8"/>
      <c r="R25" s="8">
        <v>-1</v>
      </c>
      <c r="S25" s="8">
        <v>-1</v>
      </c>
      <c r="T25" s="8">
        <v>-1</v>
      </c>
      <c r="U25" s="8">
        <v>-1</v>
      </c>
      <c r="V25" s="8"/>
      <c r="W25" s="8">
        <v>-1</v>
      </c>
      <c r="X25" s="8">
        <v>-1</v>
      </c>
      <c r="Y25" s="8" t="s">
        <v>13</v>
      </c>
      <c r="Z25" s="8" t="s">
        <v>13</v>
      </c>
      <c r="AA25" s="8" t="s">
        <v>13</v>
      </c>
      <c r="AB25" s="8" t="s">
        <v>13</v>
      </c>
      <c r="AC25" s="8" t="s">
        <v>13</v>
      </c>
      <c r="AD25" s="8">
        <v>-1</v>
      </c>
      <c r="AE25" s="8">
        <v>-1</v>
      </c>
      <c r="AF25" s="8">
        <v>-1</v>
      </c>
      <c r="AG25" s="8" t="s">
        <v>13</v>
      </c>
      <c r="AH25" s="8" t="s">
        <v>13</v>
      </c>
      <c r="AI25" s="8" t="s">
        <v>13</v>
      </c>
      <c r="AJ25" s="8" t="s">
        <v>13</v>
      </c>
      <c r="AK25" s="12">
        <v>10</v>
      </c>
    </row>
    <row r="26" spans="1:42" x14ac:dyDescent="0.2">
      <c r="A26" s="3" t="s">
        <v>79</v>
      </c>
      <c r="B26" s="3" t="s">
        <v>70</v>
      </c>
      <c r="C26" s="3" t="s">
        <v>7</v>
      </c>
      <c r="D26" s="3" t="s">
        <v>139</v>
      </c>
      <c r="E26" s="38" t="s">
        <v>34</v>
      </c>
      <c r="F26" s="3" t="s">
        <v>8</v>
      </c>
      <c r="G26" s="8">
        <v>155</v>
      </c>
      <c r="H26" s="8">
        <v>422</v>
      </c>
      <c r="I26" s="8">
        <v>239</v>
      </c>
      <c r="J26" s="8">
        <v>334</v>
      </c>
      <c r="K26" s="8">
        <v>196</v>
      </c>
      <c r="L26" s="8">
        <v>266</v>
      </c>
      <c r="M26" s="8">
        <v>142</v>
      </c>
      <c r="N26" s="8">
        <v>612.4</v>
      </c>
      <c r="O26" s="8">
        <v>111</v>
      </c>
      <c r="P26" s="8">
        <v>176.2</v>
      </c>
      <c r="Q26" s="8"/>
      <c r="R26" s="8"/>
      <c r="S26" s="8">
        <v>17.702999999999999</v>
      </c>
      <c r="T26" s="8">
        <v>73.796999999999997</v>
      </c>
      <c r="U26" s="8">
        <v>104.23</v>
      </c>
      <c r="V26" s="8">
        <v>123.60599999999999</v>
      </c>
      <c r="W26" s="8">
        <v>119.767</v>
      </c>
      <c r="X26" s="8">
        <v>39.262999999999998</v>
      </c>
      <c r="Y26" s="8">
        <v>128.392</v>
      </c>
      <c r="Z26" s="8">
        <v>156.24299999999999</v>
      </c>
      <c r="AA26" s="8">
        <v>235.88800000000001</v>
      </c>
      <c r="AB26" s="8">
        <v>134.584</v>
      </c>
      <c r="AC26" s="8">
        <v>114.235</v>
      </c>
      <c r="AD26" s="8">
        <v>87.045000000000002</v>
      </c>
      <c r="AE26" s="8">
        <v>119.508</v>
      </c>
      <c r="AF26" s="8">
        <v>223.565</v>
      </c>
      <c r="AG26" s="8">
        <v>179.55699999999999</v>
      </c>
      <c r="AH26" s="8">
        <v>71.322000000000003</v>
      </c>
      <c r="AI26" s="8">
        <v>80.578999999999994</v>
      </c>
      <c r="AJ26" s="8">
        <v>127.589</v>
      </c>
      <c r="AK26" s="12">
        <v>11</v>
      </c>
      <c r="AM26" s="9">
        <f>+AP26/$AP$3</f>
        <v>3.5177671741970597E-2</v>
      </c>
      <c r="AN26" s="10">
        <f>+AN24+AM26</f>
        <v>0.8346925909075873</v>
      </c>
      <c r="AP26" s="5">
        <f>SUM(G26:AJ26)</f>
        <v>4790.4729999999981</v>
      </c>
    </row>
    <row r="27" spans="1:42" x14ac:dyDescent="0.2">
      <c r="A27" s="3" t="s">
        <v>79</v>
      </c>
      <c r="B27" s="3" t="s">
        <v>70</v>
      </c>
      <c r="C27" s="3" t="s">
        <v>7</v>
      </c>
      <c r="D27" s="3" t="s">
        <v>139</v>
      </c>
      <c r="E27" s="38" t="s">
        <v>34</v>
      </c>
      <c r="F27" s="3" t="s">
        <v>9</v>
      </c>
      <c r="G27" s="8">
        <v>-1</v>
      </c>
      <c r="H27" s="8">
        <v>-1</v>
      </c>
      <c r="I27" s="8">
        <v>-1</v>
      </c>
      <c r="J27" s="8">
        <v>-1</v>
      </c>
      <c r="K27" s="8">
        <v>-1</v>
      </c>
      <c r="L27" s="8">
        <v>-1</v>
      </c>
      <c r="M27" s="8">
        <v>-1</v>
      </c>
      <c r="N27" s="8">
        <v>-1</v>
      </c>
      <c r="O27" s="8">
        <v>-1</v>
      </c>
      <c r="P27" s="8">
        <v>-1</v>
      </c>
      <c r="Q27" s="8"/>
      <c r="R27" s="8"/>
      <c r="S27" s="8">
        <v>-1</v>
      </c>
      <c r="T27" s="8">
        <v>-1</v>
      </c>
      <c r="U27" s="8">
        <v>-1</v>
      </c>
      <c r="V27" s="8">
        <v>-1</v>
      </c>
      <c r="W27" s="8" t="s">
        <v>49</v>
      </c>
      <c r="X27" s="8" t="s">
        <v>49</v>
      </c>
      <c r="Y27" s="8" t="s">
        <v>13</v>
      </c>
      <c r="Z27" s="8" t="s">
        <v>47</v>
      </c>
      <c r="AA27" s="8" t="s">
        <v>14</v>
      </c>
      <c r="AB27" s="8" t="s">
        <v>14</v>
      </c>
      <c r="AC27" s="8" t="s">
        <v>14</v>
      </c>
      <c r="AD27" s="8" t="s">
        <v>12</v>
      </c>
      <c r="AE27" s="8" t="s">
        <v>14</v>
      </c>
      <c r="AF27" s="8" t="s">
        <v>14</v>
      </c>
      <c r="AG27" s="8" t="s">
        <v>14</v>
      </c>
      <c r="AH27" s="8" t="s">
        <v>13</v>
      </c>
      <c r="AI27" s="8" t="s">
        <v>14</v>
      </c>
      <c r="AJ27" s="8" t="s">
        <v>14</v>
      </c>
      <c r="AK27" s="12">
        <v>11</v>
      </c>
    </row>
    <row r="28" spans="1:42" x14ac:dyDescent="0.2">
      <c r="A28" s="3" t="s">
        <v>79</v>
      </c>
      <c r="B28" s="3" t="s">
        <v>70</v>
      </c>
      <c r="C28" s="3" t="s">
        <v>7</v>
      </c>
      <c r="D28" s="3" t="s">
        <v>71</v>
      </c>
      <c r="E28" s="38" t="s">
        <v>11</v>
      </c>
      <c r="F28" s="3" t="s">
        <v>8</v>
      </c>
      <c r="G28" s="8"/>
      <c r="H28" s="8"/>
      <c r="I28" s="8"/>
      <c r="J28" s="8"/>
      <c r="K28" s="8"/>
      <c r="L28" s="8"/>
      <c r="M28" s="8"/>
      <c r="N28" s="8"/>
      <c r="O28" s="8"/>
      <c r="P28" s="8"/>
      <c r="Q28" s="8"/>
      <c r="R28" s="8"/>
      <c r="S28" s="8"/>
      <c r="T28" s="8"/>
      <c r="U28" s="8"/>
      <c r="V28" s="8"/>
      <c r="W28" s="8"/>
      <c r="X28" s="8"/>
      <c r="Y28" s="8">
        <v>940</v>
      </c>
      <c r="Z28" s="8">
        <v>935</v>
      </c>
      <c r="AA28" s="8">
        <v>938</v>
      </c>
      <c r="AB28" s="8">
        <v>920</v>
      </c>
      <c r="AC28" s="8">
        <v>13.4</v>
      </c>
      <c r="AD28" s="8">
        <v>23.446999999999999</v>
      </c>
      <c r="AE28" s="8">
        <v>25.931000000000001</v>
      </c>
      <c r="AF28" s="8">
        <v>135.977</v>
      </c>
      <c r="AG28" s="8">
        <v>67.093999999999994</v>
      </c>
      <c r="AH28" s="8">
        <v>90.866</v>
      </c>
      <c r="AI28" s="8">
        <v>138.65799999999999</v>
      </c>
      <c r="AJ28" s="8">
        <v>147.19399999999999</v>
      </c>
      <c r="AK28" s="12">
        <v>12</v>
      </c>
      <c r="AM28" s="9">
        <f>+AP28/$AP$3</f>
        <v>3.2130910582524763E-2</v>
      </c>
      <c r="AN28" s="10">
        <f>+AN26+AM28</f>
        <v>0.866823501490112</v>
      </c>
      <c r="AP28" s="5">
        <f>SUM(G28:AJ28)</f>
        <v>4375.5670000000009</v>
      </c>
    </row>
    <row r="29" spans="1:42" x14ac:dyDescent="0.2">
      <c r="A29" s="3" t="s">
        <v>79</v>
      </c>
      <c r="B29" s="3" t="s">
        <v>70</v>
      </c>
      <c r="C29" s="3" t="s">
        <v>7</v>
      </c>
      <c r="D29" s="3" t="s">
        <v>71</v>
      </c>
      <c r="E29" s="38" t="s">
        <v>11</v>
      </c>
      <c r="F29" s="3" t="s">
        <v>9</v>
      </c>
      <c r="G29" s="8"/>
      <c r="H29" s="8"/>
      <c r="I29" s="8"/>
      <c r="J29" s="8"/>
      <c r="K29" s="8"/>
      <c r="L29" s="8"/>
      <c r="M29" s="8"/>
      <c r="N29" s="8"/>
      <c r="O29" s="8"/>
      <c r="P29" s="8"/>
      <c r="Q29" s="8"/>
      <c r="R29" s="8"/>
      <c r="S29" s="8"/>
      <c r="T29" s="8"/>
      <c r="U29" s="8"/>
      <c r="V29" s="8"/>
      <c r="W29" s="8"/>
      <c r="X29" s="8"/>
      <c r="Y29" s="8">
        <v>-1</v>
      </c>
      <c r="Z29" s="8">
        <v>-1</v>
      </c>
      <c r="AA29" s="8">
        <v>-1</v>
      </c>
      <c r="AB29" s="8">
        <v>-1</v>
      </c>
      <c r="AC29" s="8">
        <v>-1</v>
      </c>
      <c r="AD29" s="8">
        <v>-1</v>
      </c>
      <c r="AE29" s="8">
        <v>-1</v>
      </c>
      <c r="AF29" s="8">
        <v>-1</v>
      </c>
      <c r="AG29" s="8">
        <v>-1</v>
      </c>
      <c r="AH29" s="8">
        <v>-1</v>
      </c>
      <c r="AI29" s="8">
        <v>-1</v>
      </c>
      <c r="AJ29" s="8">
        <v>-1</v>
      </c>
      <c r="AK29" s="12">
        <v>12</v>
      </c>
    </row>
    <row r="30" spans="1:42" x14ac:dyDescent="0.2">
      <c r="A30" s="3" t="s">
        <v>79</v>
      </c>
      <c r="B30" s="3" t="s">
        <v>70</v>
      </c>
      <c r="C30" s="3" t="s">
        <v>7</v>
      </c>
      <c r="D30" s="3" t="s">
        <v>72</v>
      </c>
      <c r="E30" s="38" t="s">
        <v>21</v>
      </c>
      <c r="F30" s="3" t="s">
        <v>8</v>
      </c>
      <c r="G30" s="8">
        <v>19</v>
      </c>
      <c r="H30" s="8">
        <v>14</v>
      </c>
      <c r="I30" s="8">
        <v>11</v>
      </c>
      <c r="J30" s="8">
        <v>9.5</v>
      </c>
      <c r="K30" s="8">
        <v>5</v>
      </c>
      <c r="L30" s="8">
        <v>15</v>
      </c>
      <c r="M30" s="8">
        <v>9</v>
      </c>
      <c r="N30" s="8">
        <v>17</v>
      </c>
      <c r="O30" s="8">
        <v>22</v>
      </c>
      <c r="P30" s="8">
        <v>27</v>
      </c>
      <c r="Q30" s="8"/>
      <c r="R30" s="8">
        <v>41</v>
      </c>
      <c r="S30" s="8"/>
      <c r="T30" s="8"/>
      <c r="U30" s="8"/>
      <c r="V30" s="8">
        <v>1134</v>
      </c>
      <c r="W30" s="8">
        <v>567</v>
      </c>
      <c r="X30" s="8">
        <v>850.5</v>
      </c>
      <c r="Y30" s="8"/>
      <c r="Z30" s="8"/>
      <c r="AA30" s="8"/>
      <c r="AB30" s="8"/>
      <c r="AC30" s="8"/>
      <c r="AD30" s="8"/>
      <c r="AE30" s="8"/>
      <c r="AF30" s="8"/>
      <c r="AG30" s="8"/>
      <c r="AH30" s="8"/>
      <c r="AI30" s="8"/>
      <c r="AJ30" s="8"/>
      <c r="AK30" s="12">
        <v>13</v>
      </c>
      <c r="AM30" s="9">
        <f>+AP30/$AP$3</f>
        <v>2.0127865921536651E-2</v>
      </c>
      <c r="AN30" s="10">
        <f>+AN28+AM30</f>
        <v>0.88695136741164871</v>
      </c>
      <c r="AP30" s="5">
        <f>SUM(G30:AJ30)</f>
        <v>2741</v>
      </c>
    </row>
    <row r="31" spans="1:42" x14ac:dyDescent="0.2">
      <c r="A31" s="3" t="s">
        <v>79</v>
      </c>
      <c r="B31" s="3" t="s">
        <v>70</v>
      </c>
      <c r="C31" s="3" t="s">
        <v>7</v>
      </c>
      <c r="D31" s="3" t="s">
        <v>72</v>
      </c>
      <c r="E31" s="38" t="s">
        <v>21</v>
      </c>
      <c r="F31" s="3" t="s">
        <v>9</v>
      </c>
      <c r="G31" s="8">
        <v>-1</v>
      </c>
      <c r="H31" s="8">
        <v>-1</v>
      </c>
      <c r="I31" s="8">
        <v>-1</v>
      </c>
      <c r="J31" s="8">
        <v>-1</v>
      </c>
      <c r="K31" s="8">
        <v>-1</v>
      </c>
      <c r="L31" s="8">
        <v>-1</v>
      </c>
      <c r="M31" s="8">
        <v>-1</v>
      </c>
      <c r="N31" s="8">
        <v>-1</v>
      </c>
      <c r="O31" s="8">
        <v>-1</v>
      </c>
      <c r="P31" s="8">
        <v>-1</v>
      </c>
      <c r="Q31" s="8"/>
      <c r="R31" s="8">
        <v>-1</v>
      </c>
      <c r="S31" s="8"/>
      <c r="T31" s="8"/>
      <c r="U31" s="8"/>
      <c r="V31" s="8">
        <v>-1</v>
      </c>
      <c r="W31" s="8">
        <v>-1</v>
      </c>
      <c r="X31" s="8">
        <v>-1</v>
      </c>
      <c r="Y31" s="8"/>
      <c r="Z31" s="8"/>
      <c r="AA31" s="8"/>
      <c r="AB31" s="8"/>
      <c r="AC31" s="8"/>
      <c r="AD31" s="8"/>
      <c r="AE31" s="8"/>
      <c r="AF31" s="8"/>
      <c r="AG31" s="8"/>
      <c r="AH31" s="8"/>
      <c r="AI31" s="8"/>
      <c r="AJ31" s="8"/>
      <c r="AK31" s="12">
        <v>13</v>
      </c>
    </row>
    <row r="32" spans="1:42" x14ac:dyDescent="0.2">
      <c r="A32" s="3" t="s">
        <v>79</v>
      </c>
      <c r="B32" s="3" t="s">
        <v>70</v>
      </c>
      <c r="C32" s="3" t="s">
        <v>7</v>
      </c>
      <c r="D32" s="3" t="s">
        <v>144</v>
      </c>
      <c r="E32" s="38" t="s">
        <v>31</v>
      </c>
      <c r="F32" s="3" t="s">
        <v>8</v>
      </c>
      <c r="G32" s="8"/>
      <c r="H32" s="8"/>
      <c r="I32" s="8"/>
      <c r="J32" s="8"/>
      <c r="K32" s="8"/>
      <c r="L32" s="8"/>
      <c r="M32" s="8"/>
      <c r="N32" s="8"/>
      <c r="O32" s="8"/>
      <c r="P32" s="8"/>
      <c r="Q32" s="8"/>
      <c r="R32" s="8"/>
      <c r="S32" s="8"/>
      <c r="T32" s="8"/>
      <c r="U32" s="8">
        <v>99.763000000000005</v>
      </c>
      <c r="V32" s="8"/>
      <c r="W32" s="8">
        <v>692.77499999999998</v>
      </c>
      <c r="X32" s="8">
        <v>346.38799999999998</v>
      </c>
      <c r="Y32" s="8">
        <v>519.58100000000002</v>
      </c>
      <c r="Z32" s="8">
        <v>432.98500000000001</v>
      </c>
      <c r="AA32" s="8"/>
      <c r="AB32" s="8"/>
      <c r="AC32" s="8"/>
      <c r="AD32" s="8">
        <v>135.86799999999999</v>
      </c>
      <c r="AE32" s="8"/>
      <c r="AF32" s="8">
        <v>325.63799999999998</v>
      </c>
      <c r="AG32" s="8">
        <v>0.58299999999999996</v>
      </c>
      <c r="AH32" s="8">
        <v>2.3340000000000001</v>
      </c>
      <c r="AI32" s="8">
        <v>1.5</v>
      </c>
      <c r="AJ32" s="8">
        <v>0.308</v>
      </c>
      <c r="AK32" s="12">
        <v>14</v>
      </c>
      <c r="AM32" s="9">
        <f>+AP32/$AP$3</f>
        <v>1.8782015909679126E-2</v>
      </c>
      <c r="AN32" s="10">
        <f>+AN30+AM32</f>
        <v>0.9057333833213278</v>
      </c>
      <c r="AP32" s="5">
        <f>SUM(G32:AJ32)</f>
        <v>2557.723</v>
      </c>
    </row>
    <row r="33" spans="1:42" x14ac:dyDescent="0.2">
      <c r="A33" s="3" t="s">
        <v>79</v>
      </c>
      <c r="B33" s="3" t="s">
        <v>70</v>
      </c>
      <c r="C33" s="3" t="s">
        <v>7</v>
      </c>
      <c r="D33" s="3" t="s">
        <v>144</v>
      </c>
      <c r="E33" s="38" t="s">
        <v>31</v>
      </c>
      <c r="F33" s="3" t="s">
        <v>9</v>
      </c>
      <c r="G33" s="8"/>
      <c r="H33" s="8"/>
      <c r="I33" s="8"/>
      <c r="J33" s="8"/>
      <c r="K33" s="8"/>
      <c r="L33" s="8"/>
      <c r="M33" s="8"/>
      <c r="N33" s="8"/>
      <c r="O33" s="8"/>
      <c r="P33" s="8"/>
      <c r="Q33" s="8"/>
      <c r="R33" s="8"/>
      <c r="S33" s="8"/>
      <c r="T33" s="8"/>
      <c r="U33" s="8">
        <v>-1</v>
      </c>
      <c r="V33" s="8"/>
      <c r="W33" s="8">
        <v>-1</v>
      </c>
      <c r="X33" s="8">
        <v>-1</v>
      </c>
      <c r="Y33" s="8">
        <v>-1</v>
      </c>
      <c r="Z33" s="8">
        <v>-1</v>
      </c>
      <c r="AA33" s="8"/>
      <c r="AB33" s="8"/>
      <c r="AC33" s="8"/>
      <c r="AD33" s="8">
        <v>-1</v>
      </c>
      <c r="AE33" s="8"/>
      <c r="AF33" s="8">
        <v>-1</v>
      </c>
      <c r="AG33" s="8">
        <v>-1</v>
      </c>
      <c r="AH33" s="8">
        <v>-1</v>
      </c>
      <c r="AI33" s="8">
        <v>-1</v>
      </c>
      <c r="AJ33" s="8">
        <v>-1</v>
      </c>
      <c r="AK33" s="12">
        <v>14</v>
      </c>
    </row>
    <row r="34" spans="1:42" x14ac:dyDescent="0.2">
      <c r="A34" s="3" t="s">
        <v>79</v>
      </c>
      <c r="B34" s="3" t="s">
        <v>70</v>
      </c>
      <c r="C34" s="3" t="s">
        <v>7</v>
      </c>
      <c r="D34" s="3" t="s">
        <v>144</v>
      </c>
      <c r="E34" s="38" t="s">
        <v>11</v>
      </c>
      <c r="F34" s="3" t="s">
        <v>8</v>
      </c>
      <c r="G34" s="8"/>
      <c r="H34" s="8"/>
      <c r="I34" s="8"/>
      <c r="J34" s="8"/>
      <c r="K34" s="8"/>
      <c r="L34" s="8"/>
      <c r="M34" s="8"/>
      <c r="N34" s="8"/>
      <c r="O34" s="8"/>
      <c r="P34" s="8"/>
      <c r="Q34" s="8"/>
      <c r="R34" s="8"/>
      <c r="S34" s="8"/>
      <c r="T34" s="8">
        <v>132.601</v>
      </c>
      <c r="U34" s="8">
        <v>46.786000000000001</v>
      </c>
      <c r="V34" s="8">
        <v>221.94900000000001</v>
      </c>
      <c r="W34" s="8">
        <v>38.643999999999998</v>
      </c>
      <c r="X34" s="8">
        <v>130.29599999999999</v>
      </c>
      <c r="Y34" s="8">
        <v>84.47</v>
      </c>
      <c r="Z34" s="8">
        <v>107.383</v>
      </c>
      <c r="AA34" s="8">
        <v>32.17</v>
      </c>
      <c r="AB34" s="8"/>
      <c r="AC34" s="8"/>
      <c r="AD34" s="8">
        <v>730.69500000000005</v>
      </c>
      <c r="AE34" s="8"/>
      <c r="AF34" s="8">
        <v>433.56900000000002</v>
      </c>
      <c r="AG34" s="8">
        <v>23.826000000000001</v>
      </c>
      <c r="AH34" s="8">
        <v>1.7450000000000001</v>
      </c>
      <c r="AI34" s="8">
        <v>11.596</v>
      </c>
      <c r="AJ34" s="8">
        <v>12.582000000000001</v>
      </c>
      <c r="AK34" s="12">
        <v>15</v>
      </c>
      <c r="AM34" s="9">
        <f>+AP34/$AP$3</f>
        <v>1.4747550041814344E-2</v>
      </c>
      <c r="AN34" s="10">
        <f>+AN32+AM34</f>
        <v>0.92048093336314218</v>
      </c>
      <c r="AP34" s="5">
        <f>SUM(G34:AJ34)</f>
        <v>2008.3120000000001</v>
      </c>
    </row>
    <row r="35" spans="1:42" x14ac:dyDescent="0.2">
      <c r="A35" s="3" t="s">
        <v>79</v>
      </c>
      <c r="B35" s="3" t="s">
        <v>70</v>
      </c>
      <c r="C35" s="3" t="s">
        <v>7</v>
      </c>
      <c r="D35" s="3" t="s">
        <v>144</v>
      </c>
      <c r="E35" s="38" t="s">
        <v>11</v>
      </c>
      <c r="F35" s="3" t="s">
        <v>9</v>
      </c>
      <c r="G35" s="8"/>
      <c r="H35" s="8"/>
      <c r="I35" s="8"/>
      <c r="J35" s="8"/>
      <c r="K35" s="8"/>
      <c r="L35" s="8"/>
      <c r="M35" s="8"/>
      <c r="N35" s="8"/>
      <c r="O35" s="8"/>
      <c r="P35" s="8"/>
      <c r="Q35" s="8"/>
      <c r="R35" s="8"/>
      <c r="S35" s="8"/>
      <c r="T35" s="8">
        <v>-1</v>
      </c>
      <c r="U35" s="8">
        <v>-1</v>
      </c>
      <c r="V35" s="8">
        <v>-1</v>
      </c>
      <c r="W35" s="8">
        <v>-1</v>
      </c>
      <c r="X35" s="8">
        <v>-1</v>
      </c>
      <c r="Y35" s="8">
        <v>-1</v>
      </c>
      <c r="Z35" s="8">
        <v>-1</v>
      </c>
      <c r="AA35" s="8">
        <v>-1</v>
      </c>
      <c r="AB35" s="8"/>
      <c r="AC35" s="8"/>
      <c r="AD35" s="8">
        <v>-1</v>
      </c>
      <c r="AE35" s="8"/>
      <c r="AF35" s="8" t="s">
        <v>12</v>
      </c>
      <c r="AG35" s="8" t="s">
        <v>14</v>
      </c>
      <c r="AH35" s="8" t="s">
        <v>14</v>
      </c>
      <c r="AI35" s="8" t="s">
        <v>13</v>
      </c>
      <c r="AJ35" s="8">
        <v>-1</v>
      </c>
      <c r="AK35" s="12">
        <v>15</v>
      </c>
    </row>
    <row r="36" spans="1:42" x14ac:dyDescent="0.2">
      <c r="A36" s="3" t="s">
        <v>79</v>
      </c>
      <c r="B36" s="3" t="s">
        <v>70</v>
      </c>
      <c r="C36" s="3" t="s">
        <v>7</v>
      </c>
      <c r="D36" s="3" t="s">
        <v>54</v>
      </c>
      <c r="E36" s="38" t="s">
        <v>27</v>
      </c>
      <c r="F36" s="3" t="s">
        <v>8</v>
      </c>
      <c r="G36" s="8"/>
      <c r="H36" s="8"/>
      <c r="I36" s="8"/>
      <c r="J36" s="8"/>
      <c r="K36" s="8"/>
      <c r="L36" s="8"/>
      <c r="M36" s="8"/>
      <c r="N36" s="8"/>
      <c r="O36" s="8"/>
      <c r="P36" s="8"/>
      <c r="Q36" s="8"/>
      <c r="R36" s="8">
        <v>78</v>
      </c>
      <c r="S36" s="8">
        <v>9</v>
      </c>
      <c r="T36" s="8">
        <v>9</v>
      </c>
      <c r="U36" s="8">
        <v>5</v>
      </c>
      <c r="V36" s="8">
        <v>10</v>
      </c>
      <c r="W36" s="8">
        <v>10</v>
      </c>
      <c r="X36" s="8">
        <v>16</v>
      </c>
      <c r="Y36" s="8">
        <v>4</v>
      </c>
      <c r="Z36" s="8">
        <v>11</v>
      </c>
      <c r="AA36" s="8">
        <v>16.8</v>
      </c>
      <c r="AB36" s="8">
        <v>97.4</v>
      </c>
      <c r="AC36" s="8">
        <v>723</v>
      </c>
      <c r="AD36" s="8">
        <v>155</v>
      </c>
      <c r="AE36" s="8"/>
      <c r="AF36" s="8">
        <v>265</v>
      </c>
      <c r="AG36" s="8">
        <v>30</v>
      </c>
      <c r="AH36" s="8">
        <v>58</v>
      </c>
      <c r="AI36" s="8">
        <v>54.92</v>
      </c>
      <c r="AJ36" s="8">
        <v>31.222999999999999</v>
      </c>
      <c r="AK36" s="12">
        <v>16</v>
      </c>
      <c r="AM36" s="9">
        <f>+AP36/$AP$3</f>
        <v>1.1626893692741192E-2</v>
      </c>
      <c r="AN36" s="10">
        <f>+AN34+AM36</f>
        <v>0.93210782705588335</v>
      </c>
      <c r="AP36" s="5">
        <f>SUM(G36:AJ36)</f>
        <v>1583.3430000000001</v>
      </c>
    </row>
    <row r="37" spans="1:42" x14ac:dyDescent="0.2">
      <c r="A37" s="3" t="s">
        <v>79</v>
      </c>
      <c r="B37" s="3" t="s">
        <v>70</v>
      </c>
      <c r="C37" s="3" t="s">
        <v>7</v>
      </c>
      <c r="D37" s="3" t="s">
        <v>54</v>
      </c>
      <c r="E37" s="38" t="s">
        <v>27</v>
      </c>
      <c r="F37" s="3" t="s">
        <v>9</v>
      </c>
      <c r="G37" s="8"/>
      <c r="H37" s="8"/>
      <c r="I37" s="8"/>
      <c r="J37" s="8"/>
      <c r="K37" s="8"/>
      <c r="L37" s="8"/>
      <c r="M37" s="8"/>
      <c r="N37" s="8"/>
      <c r="O37" s="8"/>
      <c r="P37" s="8"/>
      <c r="Q37" s="8"/>
      <c r="R37" s="8">
        <v>-1</v>
      </c>
      <c r="S37" s="8">
        <v>-1</v>
      </c>
      <c r="T37" s="8">
        <v>-1</v>
      </c>
      <c r="U37" s="8">
        <v>-1</v>
      </c>
      <c r="V37" s="8">
        <v>-1</v>
      </c>
      <c r="W37" s="8">
        <v>-1</v>
      </c>
      <c r="X37" s="8">
        <v>-1</v>
      </c>
      <c r="Y37" s="8">
        <v>-1</v>
      </c>
      <c r="Z37" s="8">
        <v>-1</v>
      </c>
      <c r="AA37" s="8">
        <v>-1</v>
      </c>
      <c r="AB37" s="8">
        <v>-1</v>
      </c>
      <c r="AC37" s="8">
        <v>-1</v>
      </c>
      <c r="AD37" s="8">
        <v>-1</v>
      </c>
      <c r="AE37" s="8"/>
      <c r="AF37" s="8">
        <v>-1</v>
      </c>
      <c r="AG37" s="8">
        <v>-1</v>
      </c>
      <c r="AH37" s="8">
        <v>-1</v>
      </c>
      <c r="AI37" s="8">
        <v>-1</v>
      </c>
      <c r="AJ37" s="8">
        <v>-1</v>
      </c>
      <c r="AK37" s="12">
        <v>16</v>
      </c>
    </row>
    <row r="38" spans="1:42" x14ac:dyDescent="0.2">
      <c r="A38" s="3" t="s">
        <v>79</v>
      </c>
      <c r="B38" s="3" t="s">
        <v>70</v>
      </c>
      <c r="C38" s="3" t="s">
        <v>7</v>
      </c>
      <c r="D38" s="3" t="s">
        <v>54</v>
      </c>
      <c r="E38" s="38" t="s">
        <v>34</v>
      </c>
      <c r="F38" s="3" t="s">
        <v>8</v>
      </c>
      <c r="G38" s="8">
        <v>123</v>
      </c>
      <c r="H38" s="8">
        <v>194</v>
      </c>
      <c r="I38" s="8">
        <v>55</v>
      </c>
      <c r="J38" s="8"/>
      <c r="K38" s="8">
        <v>7</v>
      </c>
      <c r="L38" s="8">
        <v>478</v>
      </c>
      <c r="M38" s="8">
        <v>210</v>
      </c>
      <c r="N38" s="8">
        <v>227</v>
      </c>
      <c r="O38" s="8">
        <v>24</v>
      </c>
      <c r="P38" s="8"/>
      <c r="Q38" s="8"/>
      <c r="R38" s="8"/>
      <c r="S38" s="8"/>
      <c r="T38" s="8"/>
      <c r="U38" s="8"/>
      <c r="V38" s="8"/>
      <c r="W38" s="8"/>
      <c r="X38" s="8"/>
      <c r="Y38" s="8"/>
      <c r="Z38" s="8"/>
      <c r="AA38" s="8"/>
      <c r="AB38" s="8"/>
      <c r="AC38" s="8"/>
      <c r="AD38" s="8"/>
      <c r="AE38" s="8"/>
      <c r="AF38" s="8"/>
      <c r="AG38" s="8"/>
      <c r="AH38" s="8"/>
      <c r="AI38" s="8"/>
      <c r="AJ38" s="8"/>
      <c r="AK38" s="12">
        <v>17</v>
      </c>
      <c r="AM38" s="9">
        <f>+AP38/$AP$3</f>
        <v>9.6784119972948938E-3</v>
      </c>
      <c r="AN38" s="10">
        <f>+AN36+AM38</f>
        <v>0.94178623905317826</v>
      </c>
      <c r="AP38" s="5">
        <f>SUM(G38:AJ38)</f>
        <v>1318</v>
      </c>
    </row>
    <row r="39" spans="1:42" x14ac:dyDescent="0.2">
      <c r="A39" s="3" t="s">
        <v>79</v>
      </c>
      <c r="B39" s="3" t="s">
        <v>70</v>
      </c>
      <c r="C39" s="3" t="s">
        <v>7</v>
      </c>
      <c r="D39" s="3" t="s">
        <v>54</v>
      </c>
      <c r="E39" s="38" t="s">
        <v>34</v>
      </c>
      <c r="F39" s="3" t="s">
        <v>9</v>
      </c>
      <c r="G39" s="8">
        <v>-1</v>
      </c>
      <c r="H39" s="8">
        <v>-1</v>
      </c>
      <c r="I39" s="8">
        <v>-1</v>
      </c>
      <c r="J39" s="8"/>
      <c r="K39" s="8">
        <v>-1</v>
      </c>
      <c r="L39" s="8">
        <v>-1</v>
      </c>
      <c r="M39" s="8">
        <v>-1</v>
      </c>
      <c r="N39" s="8">
        <v>-1</v>
      </c>
      <c r="O39" s="8">
        <v>-1</v>
      </c>
      <c r="P39" s="8"/>
      <c r="Q39" s="8"/>
      <c r="R39" s="8"/>
      <c r="S39" s="8"/>
      <c r="T39" s="8"/>
      <c r="U39" s="8"/>
      <c r="V39" s="8"/>
      <c r="W39" s="8"/>
      <c r="X39" s="8"/>
      <c r="Y39" s="8"/>
      <c r="Z39" s="8"/>
      <c r="AA39" s="8"/>
      <c r="AB39" s="8"/>
      <c r="AC39" s="8"/>
      <c r="AD39" s="8"/>
      <c r="AE39" s="8"/>
      <c r="AF39" s="8"/>
      <c r="AG39" s="8"/>
      <c r="AH39" s="8"/>
      <c r="AI39" s="8"/>
      <c r="AJ39" s="8"/>
      <c r="AK39" s="12">
        <v>17</v>
      </c>
    </row>
    <row r="40" spans="1:42" x14ac:dyDescent="0.2">
      <c r="A40" s="3" t="s">
        <v>79</v>
      </c>
      <c r="B40" s="3" t="s">
        <v>70</v>
      </c>
      <c r="C40" s="3" t="s">
        <v>7</v>
      </c>
      <c r="D40" s="3" t="s">
        <v>54</v>
      </c>
      <c r="E40" s="38" t="s">
        <v>25</v>
      </c>
      <c r="F40" s="3" t="s">
        <v>8</v>
      </c>
      <c r="G40" s="8"/>
      <c r="H40" s="8"/>
      <c r="I40" s="8"/>
      <c r="J40" s="8"/>
      <c r="K40" s="8"/>
      <c r="L40" s="8"/>
      <c r="M40" s="8"/>
      <c r="N40" s="8"/>
      <c r="O40" s="8"/>
      <c r="P40" s="8"/>
      <c r="Q40" s="8"/>
      <c r="R40" s="8">
        <v>97</v>
      </c>
      <c r="S40" s="8">
        <v>20</v>
      </c>
      <c r="T40" s="8">
        <v>188</v>
      </c>
      <c r="U40" s="8">
        <v>28</v>
      </c>
      <c r="V40" s="8">
        <v>60</v>
      </c>
      <c r="W40" s="8">
        <v>104</v>
      </c>
      <c r="X40" s="8">
        <v>187</v>
      </c>
      <c r="Y40" s="8">
        <v>143</v>
      </c>
      <c r="Z40" s="8">
        <v>113</v>
      </c>
      <c r="AA40" s="8">
        <v>160</v>
      </c>
      <c r="AB40" s="8">
        <v>6</v>
      </c>
      <c r="AC40" s="8">
        <v>52</v>
      </c>
      <c r="AD40" s="8">
        <v>30</v>
      </c>
      <c r="AE40" s="8"/>
      <c r="AF40" s="8">
        <v>66</v>
      </c>
      <c r="AG40" s="8">
        <v>7.5</v>
      </c>
      <c r="AH40" s="8">
        <v>14.5</v>
      </c>
      <c r="AI40" s="8">
        <v>13.68</v>
      </c>
      <c r="AJ40" s="8">
        <v>7.78</v>
      </c>
      <c r="AK40" s="12">
        <v>18</v>
      </c>
      <c r="AM40" s="9">
        <f>+AP40/$AP$3</f>
        <v>9.5275815098711941E-3</v>
      </c>
      <c r="AN40" s="10">
        <f>+AN38+AM40</f>
        <v>0.95131382056304947</v>
      </c>
      <c r="AP40" s="5">
        <f>SUM(G40:AJ40)</f>
        <v>1297.46</v>
      </c>
    </row>
    <row r="41" spans="1:42" ht="12" thickBot="1" x14ac:dyDescent="0.25">
      <c r="A41" s="3" t="s">
        <v>79</v>
      </c>
      <c r="B41" s="3" t="s">
        <v>70</v>
      </c>
      <c r="C41" s="3" t="s">
        <v>7</v>
      </c>
      <c r="D41" s="3" t="s">
        <v>54</v>
      </c>
      <c r="E41" s="38" t="s">
        <v>25</v>
      </c>
      <c r="F41" s="3" t="s">
        <v>9</v>
      </c>
      <c r="G41" s="8"/>
      <c r="H41" s="8"/>
      <c r="I41" s="8"/>
      <c r="J41" s="8"/>
      <c r="K41" s="8"/>
      <c r="L41" s="8"/>
      <c r="M41" s="8"/>
      <c r="N41" s="8"/>
      <c r="O41" s="8"/>
      <c r="P41" s="8"/>
      <c r="Q41" s="8"/>
      <c r="R41" s="8">
        <v>-1</v>
      </c>
      <c r="S41" s="8">
        <v>-1</v>
      </c>
      <c r="T41" s="8">
        <v>-1</v>
      </c>
      <c r="U41" s="8">
        <v>-1</v>
      </c>
      <c r="V41" s="8">
        <v>-1</v>
      </c>
      <c r="W41" s="8">
        <v>-1</v>
      </c>
      <c r="X41" s="8">
        <v>-1</v>
      </c>
      <c r="Y41" s="8">
        <v>-1</v>
      </c>
      <c r="Z41" s="8">
        <v>-1</v>
      </c>
      <c r="AA41" s="8">
        <v>-1</v>
      </c>
      <c r="AB41" s="8">
        <v>-1</v>
      </c>
      <c r="AC41" s="8">
        <v>-1</v>
      </c>
      <c r="AD41" s="8">
        <v>-1</v>
      </c>
      <c r="AE41" s="8"/>
      <c r="AF41" s="8">
        <v>-1</v>
      </c>
      <c r="AG41" s="8">
        <v>-1</v>
      </c>
      <c r="AH41" s="8">
        <v>-1</v>
      </c>
      <c r="AI41" s="8">
        <v>-1</v>
      </c>
      <c r="AJ41" s="8">
        <v>-1</v>
      </c>
      <c r="AK41" s="32">
        <v>18</v>
      </c>
    </row>
    <row r="42" spans="1:42" x14ac:dyDescent="0.2">
      <c r="A42" s="3" t="s">
        <v>79</v>
      </c>
      <c r="B42" s="3" t="s">
        <v>70</v>
      </c>
      <c r="C42" s="3" t="s">
        <v>7</v>
      </c>
      <c r="D42" s="3" t="s">
        <v>144</v>
      </c>
      <c r="E42" s="38" t="s">
        <v>27</v>
      </c>
      <c r="F42" s="3" t="s">
        <v>8</v>
      </c>
      <c r="G42" s="8"/>
      <c r="H42" s="8"/>
      <c r="I42" s="8"/>
      <c r="J42" s="8"/>
      <c r="K42" s="8"/>
      <c r="L42" s="8"/>
      <c r="M42" s="8"/>
      <c r="N42" s="8"/>
      <c r="O42" s="8"/>
      <c r="P42" s="8">
        <v>124</v>
      </c>
      <c r="Q42" s="8">
        <v>463</v>
      </c>
      <c r="R42" s="8">
        <v>481</v>
      </c>
      <c r="S42" s="8">
        <v>216.5</v>
      </c>
      <c r="T42" s="8"/>
      <c r="U42" s="8"/>
      <c r="V42" s="8"/>
      <c r="W42" s="8"/>
      <c r="X42" s="8"/>
      <c r="Y42" s="8"/>
      <c r="Z42" s="8"/>
      <c r="AA42" s="8"/>
      <c r="AB42" s="8"/>
      <c r="AC42" s="8"/>
      <c r="AD42" s="8"/>
      <c r="AE42" s="8"/>
      <c r="AF42" s="8"/>
      <c r="AG42" s="8"/>
      <c r="AH42" s="8"/>
      <c r="AI42" s="8"/>
      <c r="AJ42" s="8"/>
      <c r="AK42" s="12">
        <v>19</v>
      </c>
      <c r="AM42" s="9">
        <f>+AP42/$AP$3</f>
        <v>9.4324129063166097E-3</v>
      </c>
      <c r="AN42" s="10">
        <f>+AN40+AM42</f>
        <v>0.96074623346936605</v>
      </c>
      <c r="AP42" s="5">
        <f>SUM(G42:AJ42)</f>
        <v>1284.5</v>
      </c>
    </row>
    <row r="43" spans="1:42" x14ac:dyDescent="0.2">
      <c r="A43" s="3" t="s">
        <v>79</v>
      </c>
      <c r="B43" s="3" t="s">
        <v>70</v>
      </c>
      <c r="C43" s="3" t="s">
        <v>7</v>
      </c>
      <c r="D43" s="3" t="s">
        <v>144</v>
      </c>
      <c r="E43" s="38" t="s">
        <v>27</v>
      </c>
      <c r="F43" s="3" t="s">
        <v>9</v>
      </c>
      <c r="G43" s="8"/>
      <c r="H43" s="8"/>
      <c r="I43" s="8"/>
      <c r="J43" s="8"/>
      <c r="K43" s="8"/>
      <c r="L43" s="8"/>
      <c r="M43" s="8"/>
      <c r="N43" s="8"/>
      <c r="O43" s="8"/>
      <c r="P43" s="8">
        <v>-1</v>
      </c>
      <c r="Q43" s="8">
        <v>-1</v>
      </c>
      <c r="R43" s="8">
        <v>-1</v>
      </c>
      <c r="S43" s="8">
        <v>-1</v>
      </c>
      <c r="T43" s="8"/>
      <c r="U43" s="8"/>
      <c r="V43" s="8"/>
      <c r="W43" s="8"/>
      <c r="X43" s="8"/>
      <c r="Y43" s="8"/>
      <c r="Z43" s="8"/>
      <c r="AA43" s="8"/>
      <c r="AB43" s="8"/>
      <c r="AC43" s="8"/>
      <c r="AD43" s="8"/>
      <c r="AE43" s="8"/>
      <c r="AF43" s="8"/>
      <c r="AG43" s="8"/>
      <c r="AH43" s="8"/>
      <c r="AI43" s="8"/>
      <c r="AJ43" s="8"/>
      <c r="AK43" s="12">
        <v>19</v>
      </c>
    </row>
    <row r="44" spans="1:42" x14ac:dyDescent="0.2">
      <c r="A44" s="3" t="s">
        <v>79</v>
      </c>
      <c r="B44" s="3" t="s">
        <v>70</v>
      </c>
      <c r="C44" s="3" t="s">
        <v>7</v>
      </c>
      <c r="D44" s="3" t="s">
        <v>54</v>
      </c>
      <c r="E44" s="38" t="s">
        <v>11</v>
      </c>
      <c r="F44" s="3" t="s">
        <v>8</v>
      </c>
      <c r="G44" s="8"/>
      <c r="H44" s="8"/>
      <c r="I44" s="8"/>
      <c r="J44" s="8"/>
      <c r="K44" s="8"/>
      <c r="L44" s="8">
        <v>33</v>
      </c>
      <c r="M44" s="8">
        <v>9</v>
      </c>
      <c r="N44" s="8"/>
      <c r="O44" s="8"/>
      <c r="P44" s="8"/>
      <c r="Q44" s="8"/>
      <c r="R44" s="8">
        <v>55</v>
      </c>
      <c r="S44" s="8">
        <v>16</v>
      </c>
      <c r="T44" s="8">
        <v>2</v>
      </c>
      <c r="U44" s="8">
        <v>1</v>
      </c>
      <c r="V44" s="8">
        <v>6</v>
      </c>
      <c r="W44" s="8">
        <v>214</v>
      </c>
      <c r="X44" s="8">
        <v>316</v>
      </c>
      <c r="Y44" s="8">
        <v>90</v>
      </c>
      <c r="Z44" s="8">
        <v>70</v>
      </c>
      <c r="AA44" s="8">
        <v>60</v>
      </c>
      <c r="AB44" s="8">
        <v>68</v>
      </c>
      <c r="AC44" s="8">
        <v>36</v>
      </c>
      <c r="AD44" s="8">
        <v>15</v>
      </c>
      <c r="AE44" s="8"/>
      <c r="AF44" s="8">
        <v>111.4</v>
      </c>
      <c r="AG44" s="8">
        <v>12.3</v>
      </c>
      <c r="AH44" s="8">
        <v>23.8</v>
      </c>
      <c r="AI44" s="8">
        <v>22.6</v>
      </c>
      <c r="AJ44" s="8">
        <v>12.85</v>
      </c>
      <c r="AK44" s="12">
        <v>20</v>
      </c>
      <c r="AM44" s="9">
        <f>+AP44/$AP$3</f>
        <v>8.6206159060882685E-3</v>
      </c>
      <c r="AN44" s="10">
        <f>+AN42+AM44</f>
        <v>0.96936684937545436</v>
      </c>
      <c r="AP44" s="5">
        <f>SUM(G44:AJ44)</f>
        <v>1173.9499999999998</v>
      </c>
    </row>
    <row r="45" spans="1:42" x14ac:dyDescent="0.2">
      <c r="A45" s="3" t="s">
        <v>79</v>
      </c>
      <c r="B45" s="3" t="s">
        <v>70</v>
      </c>
      <c r="C45" s="3" t="s">
        <v>7</v>
      </c>
      <c r="D45" s="3" t="s">
        <v>54</v>
      </c>
      <c r="E45" s="38" t="s">
        <v>11</v>
      </c>
      <c r="F45" s="3" t="s">
        <v>9</v>
      </c>
      <c r="G45" s="8"/>
      <c r="H45" s="8"/>
      <c r="I45" s="8"/>
      <c r="J45" s="8"/>
      <c r="K45" s="8"/>
      <c r="L45" s="8">
        <v>-1</v>
      </c>
      <c r="M45" s="8">
        <v>-1</v>
      </c>
      <c r="N45" s="8"/>
      <c r="O45" s="8"/>
      <c r="P45" s="8"/>
      <c r="Q45" s="8"/>
      <c r="R45" s="8">
        <v>-1</v>
      </c>
      <c r="S45" s="8">
        <v>-1</v>
      </c>
      <c r="T45" s="8">
        <v>-1</v>
      </c>
      <c r="U45" s="8">
        <v>-1</v>
      </c>
      <c r="V45" s="8">
        <v>-1</v>
      </c>
      <c r="W45" s="8">
        <v>-1</v>
      </c>
      <c r="X45" s="8">
        <v>-1</v>
      </c>
      <c r="Y45" s="8">
        <v>-1</v>
      </c>
      <c r="Z45" s="8">
        <v>-1</v>
      </c>
      <c r="AA45" s="8">
        <v>-1</v>
      </c>
      <c r="AB45" s="8">
        <v>-1</v>
      </c>
      <c r="AC45" s="8">
        <v>-1</v>
      </c>
      <c r="AD45" s="8">
        <v>-1</v>
      </c>
      <c r="AE45" s="8"/>
      <c r="AF45" s="8">
        <v>-1</v>
      </c>
      <c r="AG45" s="8">
        <v>-1</v>
      </c>
      <c r="AH45" s="8">
        <v>-1</v>
      </c>
      <c r="AI45" s="8">
        <v>-1</v>
      </c>
      <c r="AJ45" s="8">
        <v>-1</v>
      </c>
      <c r="AK45" s="12">
        <v>20</v>
      </c>
    </row>
    <row r="46" spans="1:42" x14ac:dyDescent="0.2">
      <c r="A46" s="3" t="s">
        <v>79</v>
      </c>
      <c r="B46" s="3" t="s">
        <v>70</v>
      </c>
      <c r="C46" s="3" t="s">
        <v>7</v>
      </c>
      <c r="D46" s="3" t="s">
        <v>144</v>
      </c>
      <c r="E46" s="38" t="s">
        <v>33</v>
      </c>
      <c r="F46" s="3" t="s">
        <v>8</v>
      </c>
      <c r="G46" s="8"/>
      <c r="H46" s="8"/>
      <c r="I46" s="8"/>
      <c r="J46" s="8"/>
      <c r="K46" s="8"/>
      <c r="L46" s="8"/>
      <c r="M46" s="8"/>
      <c r="N46" s="8"/>
      <c r="O46" s="8"/>
      <c r="P46" s="8"/>
      <c r="Q46" s="8"/>
      <c r="R46" s="8"/>
      <c r="S46" s="8"/>
      <c r="T46" s="8"/>
      <c r="U46" s="8"/>
      <c r="V46" s="8"/>
      <c r="W46" s="8">
        <v>0.27500000000000002</v>
      </c>
      <c r="X46" s="8">
        <v>0.13800000000000001</v>
      </c>
      <c r="Y46" s="8"/>
      <c r="Z46" s="8">
        <v>6.9000000000000006E-2</v>
      </c>
      <c r="AA46" s="8">
        <v>0.78200000000000003</v>
      </c>
      <c r="AB46" s="8"/>
      <c r="AC46" s="8"/>
      <c r="AD46" s="8">
        <v>726.346</v>
      </c>
      <c r="AE46" s="8"/>
      <c r="AF46" s="8">
        <v>178.65</v>
      </c>
      <c r="AG46" s="8">
        <v>0.86399999999999999</v>
      </c>
      <c r="AH46" s="8">
        <v>0.16500000000000001</v>
      </c>
      <c r="AI46" s="8">
        <v>0.106</v>
      </c>
      <c r="AJ46" s="8">
        <v>8.4000000000000005E-2</v>
      </c>
      <c r="AK46" s="12">
        <v>21</v>
      </c>
      <c r="AM46" s="9">
        <f>+AP46/$AP$3</f>
        <v>6.6638510173696302E-3</v>
      </c>
      <c r="AN46" s="10">
        <f>+AN44+AM46</f>
        <v>0.97603070039282402</v>
      </c>
      <c r="AP46" s="5">
        <f>SUM(G46:AJ46)</f>
        <v>907.47899999999993</v>
      </c>
    </row>
    <row r="47" spans="1:42" x14ac:dyDescent="0.2">
      <c r="A47" s="3" t="s">
        <v>79</v>
      </c>
      <c r="B47" s="3" t="s">
        <v>70</v>
      </c>
      <c r="C47" s="3" t="s">
        <v>7</v>
      </c>
      <c r="D47" s="3" t="s">
        <v>144</v>
      </c>
      <c r="E47" s="38" t="s">
        <v>33</v>
      </c>
      <c r="F47" s="3" t="s">
        <v>9</v>
      </c>
      <c r="G47" s="8"/>
      <c r="H47" s="8"/>
      <c r="I47" s="8"/>
      <c r="J47" s="8"/>
      <c r="K47" s="8"/>
      <c r="L47" s="8"/>
      <c r="M47" s="8"/>
      <c r="N47" s="8"/>
      <c r="O47" s="8"/>
      <c r="P47" s="8"/>
      <c r="Q47" s="8"/>
      <c r="R47" s="8"/>
      <c r="S47" s="8"/>
      <c r="T47" s="8"/>
      <c r="U47" s="8"/>
      <c r="V47" s="8"/>
      <c r="W47" s="8">
        <v>-1</v>
      </c>
      <c r="X47" s="8">
        <v>-1</v>
      </c>
      <c r="Y47" s="8"/>
      <c r="Z47" s="8">
        <v>-1</v>
      </c>
      <c r="AA47" s="8">
        <v>-1</v>
      </c>
      <c r="AB47" s="8"/>
      <c r="AC47" s="8"/>
      <c r="AD47" s="8">
        <v>-1</v>
      </c>
      <c r="AE47" s="8"/>
      <c r="AF47" s="8">
        <v>-1</v>
      </c>
      <c r="AG47" s="8">
        <v>-1</v>
      </c>
      <c r="AH47" s="8">
        <v>-1</v>
      </c>
      <c r="AI47" s="8">
        <v>-1</v>
      </c>
      <c r="AJ47" s="8">
        <v>-1</v>
      </c>
      <c r="AK47" s="12">
        <v>21</v>
      </c>
    </row>
    <row r="48" spans="1:42" x14ac:dyDescent="0.2">
      <c r="A48" s="3" t="s">
        <v>79</v>
      </c>
      <c r="B48" s="3" t="s">
        <v>70</v>
      </c>
      <c r="C48" s="3" t="s">
        <v>7</v>
      </c>
      <c r="D48" s="3" t="s">
        <v>72</v>
      </c>
      <c r="E48" s="38" t="s">
        <v>31</v>
      </c>
      <c r="F48" s="3" t="s">
        <v>8</v>
      </c>
      <c r="G48" s="8">
        <v>62</v>
      </c>
      <c r="H48" s="8">
        <v>45</v>
      </c>
      <c r="I48" s="8">
        <v>31</v>
      </c>
      <c r="J48" s="8">
        <v>25.5</v>
      </c>
      <c r="K48" s="8">
        <v>18</v>
      </c>
      <c r="L48" s="8">
        <v>39</v>
      </c>
      <c r="M48" s="8">
        <v>15</v>
      </c>
      <c r="N48" s="8">
        <v>30</v>
      </c>
      <c r="O48" s="8">
        <v>42</v>
      </c>
      <c r="P48" s="8">
        <v>121</v>
      </c>
      <c r="Q48" s="8"/>
      <c r="R48" s="8">
        <v>83</v>
      </c>
      <c r="S48" s="8">
        <v>159</v>
      </c>
      <c r="T48" s="8">
        <v>3</v>
      </c>
      <c r="U48" s="8">
        <v>1</v>
      </c>
      <c r="V48" s="8"/>
      <c r="W48" s="8">
        <v>0.5</v>
      </c>
      <c r="X48" s="8">
        <v>0.25</v>
      </c>
      <c r="Y48" s="8"/>
      <c r="Z48" s="8"/>
      <c r="AA48" s="8"/>
      <c r="AB48" s="8"/>
      <c r="AC48" s="8"/>
      <c r="AD48" s="8"/>
      <c r="AE48" s="8"/>
      <c r="AF48" s="8"/>
      <c r="AG48" s="8"/>
      <c r="AH48" s="8"/>
      <c r="AI48" s="8"/>
      <c r="AJ48" s="8"/>
      <c r="AK48" s="12">
        <v>22</v>
      </c>
      <c r="AM48" s="9">
        <f>+AP48/$AP$3</f>
        <v>4.9585339159130331E-3</v>
      </c>
      <c r="AN48" s="10">
        <f>+AN46+AM48</f>
        <v>0.98098923430873708</v>
      </c>
      <c r="AP48" s="5">
        <f>SUM(G48:AJ48)</f>
        <v>675.25</v>
      </c>
    </row>
    <row r="49" spans="1:42" x14ac:dyDescent="0.2">
      <c r="A49" s="3" t="s">
        <v>79</v>
      </c>
      <c r="B49" s="3" t="s">
        <v>70</v>
      </c>
      <c r="C49" s="3" t="s">
        <v>7</v>
      </c>
      <c r="D49" s="3" t="s">
        <v>72</v>
      </c>
      <c r="E49" s="38" t="s">
        <v>31</v>
      </c>
      <c r="F49" s="3" t="s">
        <v>9</v>
      </c>
      <c r="G49" s="8">
        <v>-1</v>
      </c>
      <c r="H49" s="8">
        <v>-1</v>
      </c>
      <c r="I49" s="8">
        <v>-1</v>
      </c>
      <c r="J49" s="8">
        <v>-1</v>
      </c>
      <c r="K49" s="8">
        <v>-1</v>
      </c>
      <c r="L49" s="8">
        <v>-1</v>
      </c>
      <c r="M49" s="8">
        <v>-1</v>
      </c>
      <c r="N49" s="8">
        <v>-1</v>
      </c>
      <c r="O49" s="8">
        <v>-1</v>
      </c>
      <c r="P49" s="8">
        <v>-1</v>
      </c>
      <c r="Q49" s="8"/>
      <c r="R49" s="8">
        <v>-1</v>
      </c>
      <c r="S49" s="8">
        <v>-1</v>
      </c>
      <c r="T49" s="8">
        <v>-1</v>
      </c>
      <c r="U49" s="8">
        <v>-1</v>
      </c>
      <c r="V49" s="8"/>
      <c r="W49" s="8">
        <v>-1</v>
      </c>
      <c r="X49" s="8">
        <v>-1</v>
      </c>
      <c r="Y49" s="8"/>
      <c r="Z49" s="8"/>
      <c r="AA49" s="8"/>
      <c r="AB49" s="8"/>
      <c r="AC49" s="8"/>
      <c r="AD49" s="8"/>
      <c r="AE49" s="8"/>
      <c r="AF49" s="8"/>
      <c r="AG49" s="8"/>
      <c r="AH49" s="8"/>
      <c r="AI49" s="8"/>
      <c r="AJ49" s="8"/>
      <c r="AK49" s="12">
        <v>22</v>
      </c>
    </row>
    <row r="50" spans="1:42" x14ac:dyDescent="0.2">
      <c r="A50" s="3" t="s">
        <v>79</v>
      </c>
      <c r="B50" s="3" t="s">
        <v>70</v>
      </c>
      <c r="C50" s="3" t="s">
        <v>7</v>
      </c>
      <c r="D50" s="3" t="s">
        <v>80</v>
      </c>
      <c r="E50" s="38" t="s">
        <v>21</v>
      </c>
      <c r="F50" s="3" t="s">
        <v>8</v>
      </c>
      <c r="G50" s="8"/>
      <c r="H50" s="8"/>
      <c r="I50" s="8"/>
      <c r="J50" s="8"/>
      <c r="K50" s="8"/>
      <c r="L50" s="8"/>
      <c r="M50" s="8"/>
      <c r="N50" s="8"/>
      <c r="O50" s="8"/>
      <c r="P50" s="8"/>
      <c r="Q50" s="8"/>
      <c r="R50" s="8"/>
      <c r="S50" s="8"/>
      <c r="T50" s="8"/>
      <c r="U50" s="8">
        <v>98.515000000000001</v>
      </c>
      <c r="V50" s="8">
        <v>75.375</v>
      </c>
      <c r="W50" s="8">
        <v>86.944999999999993</v>
      </c>
      <c r="X50" s="8">
        <v>81.16</v>
      </c>
      <c r="Y50" s="8">
        <v>84.052000000000007</v>
      </c>
      <c r="Z50" s="8">
        <v>82.605999999999995</v>
      </c>
      <c r="AA50" s="8">
        <v>83.328999999999994</v>
      </c>
      <c r="AB50" s="8"/>
      <c r="AC50" s="8"/>
      <c r="AD50" s="8"/>
      <c r="AE50" s="8"/>
      <c r="AF50" s="8"/>
      <c r="AG50" s="8"/>
      <c r="AH50" s="8"/>
      <c r="AI50" s="8"/>
      <c r="AJ50" s="8"/>
      <c r="AK50" s="12">
        <v>23</v>
      </c>
      <c r="AM50" s="9">
        <f>+AP50/$AP$3</f>
        <v>4.3470756380748297E-3</v>
      </c>
      <c r="AN50" s="10">
        <f>+AN48+AM50</f>
        <v>0.98533630994681187</v>
      </c>
      <c r="AP50" s="5">
        <f>SUM(G50:AJ50)</f>
        <v>591.98199999999997</v>
      </c>
    </row>
    <row r="51" spans="1:42" x14ac:dyDescent="0.2">
      <c r="A51" s="3" t="s">
        <v>79</v>
      </c>
      <c r="B51" s="3" t="s">
        <v>70</v>
      </c>
      <c r="C51" s="3" t="s">
        <v>7</v>
      </c>
      <c r="D51" s="3" t="s">
        <v>80</v>
      </c>
      <c r="E51" s="38" t="s">
        <v>21</v>
      </c>
      <c r="F51" s="3" t="s">
        <v>9</v>
      </c>
      <c r="G51" s="8"/>
      <c r="H51" s="8"/>
      <c r="I51" s="8"/>
      <c r="J51" s="8"/>
      <c r="K51" s="8"/>
      <c r="L51" s="8"/>
      <c r="M51" s="8"/>
      <c r="N51" s="8"/>
      <c r="O51" s="8"/>
      <c r="P51" s="8"/>
      <c r="Q51" s="8"/>
      <c r="R51" s="8"/>
      <c r="S51" s="8"/>
      <c r="T51" s="8"/>
      <c r="U51" s="8">
        <v>-1</v>
      </c>
      <c r="V51" s="8">
        <v>-1</v>
      </c>
      <c r="W51" s="8">
        <v>-1</v>
      </c>
      <c r="X51" s="8">
        <v>-1</v>
      </c>
      <c r="Y51" s="8">
        <v>-1</v>
      </c>
      <c r="Z51" s="8">
        <v>-1</v>
      </c>
      <c r="AA51" s="8">
        <v>-1</v>
      </c>
      <c r="AB51" s="8"/>
      <c r="AC51" s="8"/>
      <c r="AD51" s="8"/>
      <c r="AE51" s="8"/>
      <c r="AF51" s="8"/>
      <c r="AG51" s="8"/>
      <c r="AH51" s="8"/>
      <c r="AI51" s="8"/>
      <c r="AJ51" s="8"/>
      <c r="AK51" s="12">
        <v>23</v>
      </c>
    </row>
    <row r="52" spans="1:42" x14ac:dyDescent="0.2">
      <c r="A52" s="3" t="s">
        <v>79</v>
      </c>
      <c r="B52" s="3" t="s">
        <v>70</v>
      </c>
      <c r="C52" s="3" t="s">
        <v>7</v>
      </c>
      <c r="D52" s="3" t="s">
        <v>147</v>
      </c>
      <c r="E52" s="38" t="s">
        <v>11</v>
      </c>
      <c r="F52" s="3" t="s">
        <v>8</v>
      </c>
      <c r="G52" s="8">
        <v>52</v>
      </c>
      <c r="H52" s="8">
        <v>22</v>
      </c>
      <c r="I52" s="8">
        <v>28</v>
      </c>
      <c r="J52" s="8">
        <v>26</v>
      </c>
      <c r="K52" s="8">
        <v>26</v>
      </c>
      <c r="L52" s="8">
        <v>26</v>
      </c>
      <c r="M52" s="8">
        <v>26</v>
      </c>
      <c r="N52" s="8"/>
      <c r="O52" s="8"/>
      <c r="P52" s="8"/>
      <c r="Q52" s="8"/>
      <c r="R52" s="8"/>
      <c r="S52" s="8"/>
      <c r="T52" s="8"/>
      <c r="U52" s="8"/>
      <c r="V52" s="8"/>
      <c r="W52" s="8"/>
      <c r="X52" s="8">
        <v>5.7779999999999996</v>
      </c>
      <c r="Y52" s="8">
        <v>10.010999999999999</v>
      </c>
      <c r="Z52" s="8">
        <v>2.7909999999999999</v>
      </c>
      <c r="AA52" s="8">
        <v>5.4459999999999997</v>
      </c>
      <c r="AB52" s="8">
        <v>8.8559999999999999</v>
      </c>
      <c r="AC52" s="8">
        <v>6.8129999999999997</v>
      </c>
      <c r="AD52" s="8">
        <v>8.4179999999999993</v>
      </c>
      <c r="AE52" s="8">
        <v>20.54</v>
      </c>
      <c r="AF52" s="8">
        <v>24.052</v>
      </c>
      <c r="AG52" s="8">
        <v>17.219000000000001</v>
      </c>
      <c r="AH52" s="8">
        <v>2.8580000000000001</v>
      </c>
      <c r="AI52" s="8">
        <v>8.0340000000000007</v>
      </c>
      <c r="AJ52" s="8">
        <v>45.767000000000003</v>
      </c>
      <c r="AK52" s="12">
        <v>24</v>
      </c>
      <c r="AM52" s="9">
        <f>+AP52/$AP$3</f>
        <v>2.7359725168346915E-3</v>
      </c>
      <c r="AN52" s="10">
        <f>+AN50+AM52</f>
        <v>0.98807228246364653</v>
      </c>
      <c r="AP52" s="5">
        <f>SUM(G52:AJ52)</f>
        <v>372.58299999999997</v>
      </c>
    </row>
    <row r="53" spans="1:42" x14ac:dyDescent="0.2">
      <c r="A53" s="3" t="s">
        <v>79</v>
      </c>
      <c r="B53" s="3" t="s">
        <v>70</v>
      </c>
      <c r="C53" s="3" t="s">
        <v>7</v>
      </c>
      <c r="D53" s="3" t="s">
        <v>147</v>
      </c>
      <c r="E53" s="38" t="s">
        <v>11</v>
      </c>
      <c r="F53" s="3" t="s">
        <v>9</v>
      </c>
      <c r="G53" s="8">
        <v>-1</v>
      </c>
      <c r="H53" s="8">
        <v>-1</v>
      </c>
      <c r="I53" s="8">
        <v>-1</v>
      </c>
      <c r="J53" s="8">
        <v>-1</v>
      </c>
      <c r="K53" s="8">
        <v>-1</v>
      </c>
      <c r="L53" s="8">
        <v>-1</v>
      </c>
      <c r="M53" s="8">
        <v>-1</v>
      </c>
      <c r="N53" s="8"/>
      <c r="O53" s="8"/>
      <c r="P53" s="8"/>
      <c r="Q53" s="8"/>
      <c r="R53" s="8"/>
      <c r="S53" s="8"/>
      <c r="T53" s="8"/>
      <c r="U53" s="8"/>
      <c r="V53" s="8"/>
      <c r="W53" s="8"/>
      <c r="X53" s="8">
        <v>-1</v>
      </c>
      <c r="Y53" s="8">
        <v>-1</v>
      </c>
      <c r="Z53" s="8">
        <v>-1</v>
      </c>
      <c r="AA53" s="8">
        <v>-1</v>
      </c>
      <c r="AB53" s="8">
        <v>-1</v>
      </c>
      <c r="AC53" s="8">
        <v>-1</v>
      </c>
      <c r="AD53" s="8">
        <v>-1</v>
      </c>
      <c r="AE53" s="8">
        <v>-1</v>
      </c>
      <c r="AF53" s="8">
        <v>-1</v>
      </c>
      <c r="AG53" s="8">
        <v>-1</v>
      </c>
      <c r="AH53" s="8">
        <v>-1</v>
      </c>
      <c r="AI53" s="8">
        <v>-1</v>
      </c>
      <c r="AJ53" s="8">
        <v>-1</v>
      </c>
      <c r="AK53" s="12">
        <v>24</v>
      </c>
    </row>
    <row r="54" spans="1:42" x14ac:dyDescent="0.2">
      <c r="A54" s="3" t="s">
        <v>79</v>
      </c>
      <c r="B54" s="3" t="s">
        <v>70</v>
      </c>
      <c r="C54" s="3" t="s">
        <v>17</v>
      </c>
      <c r="D54" s="3" t="s">
        <v>99</v>
      </c>
      <c r="E54" s="38" t="s">
        <v>11</v>
      </c>
      <c r="F54" s="3" t="s">
        <v>8</v>
      </c>
      <c r="G54" s="8"/>
      <c r="H54" s="8"/>
      <c r="I54" s="8"/>
      <c r="J54" s="8"/>
      <c r="K54" s="8"/>
      <c r="L54" s="8"/>
      <c r="M54" s="8"/>
      <c r="N54" s="8"/>
      <c r="O54" s="8"/>
      <c r="P54" s="8"/>
      <c r="Q54" s="8"/>
      <c r="R54" s="8"/>
      <c r="S54" s="8"/>
      <c r="T54" s="8"/>
      <c r="U54" s="8"/>
      <c r="V54" s="8"/>
      <c r="W54" s="8"/>
      <c r="X54" s="8"/>
      <c r="Y54" s="8"/>
      <c r="Z54" s="8"/>
      <c r="AA54" s="8"/>
      <c r="AB54" s="8"/>
      <c r="AC54" s="8"/>
      <c r="AD54" s="8"/>
      <c r="AE54" s="8"/>
      <c r="AF54" s="8">
        <v>19.327999999999999</v>
      </c>
      <c r="AG54" s="8">
        <v>90.757999999999996</v>
      </c>
      <c r="AH54" s="8">
        <v>56.957999999999998</v>
      </c>
      <c r="AI54" s="8">
        <v>15.015000000000001</v>
      </c>
      <c r="AJ54" s="8">
        <v>73.024000000000001</v>
      </c>
      <c r="AK54" s="12">
        <v>25</v>
      </c>
      <c r="AM54" s="9">
        <f>+AP54/$AP$3</f>
        <v>1.8731398842989173E-3</v>
      </c>
      <c r="AN54" s="10">
        <f>+AN52+AM54</f>
        <v>0.98994542234794547</v>
      </c>
      <c r="AP54" s="5">
        <f>SUM(G54:AJ54)</f>
        <v>255.08299999999997</v>
      </c>
    </row>
    <row r="55" spans="1:42" x14ac:dyDescent="0.2">
      <c r="A55" s="3" t="s">
        <v>79</v>
      </c>
      <c r="B55" s="3" t="s">
        <v>70</v>
      </c>
      <c r="C55" s="3" t="s">
        <v>17</v>
      </c>
      <c r="D55" s="3" t="s">
        <v>99</v>
      </c>
      <c r="E55" s="38" t="s">
        <v>11</v>
      </c>
      <c r="F55" s="3" t="s">
        <v>9</v>
      </c>
      <c r="G55" s="8"/>
      <c r="H55" s="8"/>
      <c r="I55" s="8"/>
      <c r="J55" s="8"/>
      <c r="K55" s="8"/>
      <c r="L55" s="8"/>
      <c r="M55" s="8"/>
      <c r="N55" s="8"/>
      <c r="O55" s="8"/>
      <c r="P55" s="8"/>
      <c r="Q55" s="8"/>
      <c r="R55" s="8"/>
      <c r="S55" s="8"/>
      <c r="T55" s="8"/>
      <c r="U55" s="8"/>
      <c r="V55" s="8"/>
      <c r="W55" s="8"/>
      <c r="X55" s="8"/>
      <c r="Y55" s="8"/>
      <c r="Z55" s="8"/>
      <c r="AA55" s="8"/>
      <c r="AB55" s="8"/>
      <c r="AC55" s="8"/>
      <c r="AD55" s="8"/>
      <c r="AE55" s="8"/>
      <c r="AF55" s="8">
        <v>-1</v>
      </c>
      <c r="AG55" s="8">
        <v>-1</v>
      </c>
      <c r="AH55" s="8">
        <v>-1</v>
      </c>
      <c r="AI55" s="8">
        <v>-1</v>
      </c>
      <c r="AJ55" s="8" t="s">
        <v>12</v>
      </c>
      <c r="AK55" s="12">
        <v>25</v>
      </c>
    </row>
    <row r="56" spans="1:42" x14ac:dyDescent="0.2">
      <c r="A56" s="3" t="s">
        <v>79</v>
      </c>
      <c r="B56" s="3" t="s">
        <v>70</v>
      </c>
      <c r="C56" s="3" t="s">
        <v>7</v>
      </c>
      <c r="D56" s="3" t="s">
        <v>144</v>
      </c>
      <c r="E56" s="38" t="s">
        <v>25</v>
      </c>
      <c r="F56" s="3" t="s">
        <v>8</v>
      </c>
      <c r="G56" s="8"/>
      <c r="H56" s="8"/>
      <c r="I56" s="8"/>
      <c r="J56" s="8"/>
      <c r="K56" s="8"/>
      <c r="L56" s="8"/>
      <c r="M56" s="8"/>
      <c r="N56" s="8"/>
      <c r="O56" s="8"/>
      <c r="P56" s="8"/>
      <c r="Q56" s="8"/>
      <c r="R56" s="8"/>
      <c r="S56" s="8"/>
      <c r="T56" s="8">
        <v>10.305</v>
      </c>
      <c r="U56" s="8">
        <v>11.404999999999999</v>
      </c>
      <c r="V56" s="8">
        <v>46.798999999999999</v>
      </c>
      <c r="W56" s="8">
        <v>0.127</v>
      </c>
      <c r="X56" s="8">
        <v>23.463000000000001</v>
      </c>
      <c r="Y56" s="8">
        <v>11.795</v>
      </c>
      <c r="Z56" s="8">
        <v>17.629000000000001</v>
      </c>
      <c r="AA56" s="8">
        <v>10.166</v>
      </c>
      <c r="AB56" s="8"/>
      <c r="AC56" s="8"/>
      <c r="AD56" s="8">
        <v>75.715999999999994</v>
      </c>
      <c r="AE56" s="8"/>
      <c r="AF56" s="8">
        <v>28.23</v>
      </c>
      <c r="AG56" s="8"/>
      <c r="AH56" s="8">
        <v>2.1179999999999999</v>
      </c>
      <c r="AI56" s="8">
        <v>2.5609999999999999</v>
      </c>
      <c r="AJ56" s="8">
        <v>1.9370000000000001</v>
      </c>
      <c r="AK56" s="12">
        <v>26</v>
      </c>
      <c r="AM56" s="9">
        <f>+AP56/$AP$3</f>
        <v>1.7789112175695639E-3</v>
      </c>
      <c r="AN56" s="10">
        <f>+AN54+AM56</f>
        <v>0.99172433356551504</v>
      </c>
      <c r="AP56" s="5">
        <f>SUM(G56:AJ56)</f>
        <v>242.25099999999998</v>
      </c>
    </row>
    <row r="57" spans="1:42" x14ac:dyDescent="0.2">
      <c r="A57" s="3" t="s">
        <v>79</v>
      </c>
      <c r="B57" s="3" t="s">
        <v>70</v>
      </c>
      <c r="C57" s="3" t="s">
        <v>7</v>
      </c>
      <c r="D57" s="3" t="s">
        <v>144</v>
      </c>
      <c r="E57" s="38" t="s">
        <v>25</v>
      </c>
      <c r="F57" s="3" t="s">
        <v>9</v>
      </c>
      <c r="G57" s="8"/>
      <c r="H57" s="8"/>
      <c r="I57" s="8"/>
      <c r="J57" s="8"/>
      <c r="K57" s="8"/>
      <c r="L57" s="8"/>
      <c r="M57" s="8"/>
      <c r="N57" s="8"/>
      <c r="O57" s="8"/>
      <c r="P57" s="8"/>
      <c r="Q57" s="8"/>
      <c r="R57" s="8"/>
      <c r="S57" s="8"/>
      <c r="T57" s="8">
        <v>-1</v>
      </c>
      <c r="U57" s="8">
        <v>-1</v>
      </c>
      <c r="V57" s="8">
        <v>-1</v>
      </c>
      <c r="W57" s="8">
        <v>-1</v>
      </c>
      <c r="X57" s="8">
        <v>-1</v>
      </c>
      <c r="Y57" s="8">
        <v>-1</v>
      </c>
      <c r="Z57" s="8">
        <v>-1</v>
      </c>
      <c r="AA57" s="8">
        <v>-1</v>
      </c>
      <c r="AB57" s="8"/>
      <c r="AC57" s="8"/>
      <c r="AD57" s="8">
        <v>-1</v>
      </c>
      <c r="AE57" s="8"/>
      <c r="AF57" s="8" t="s">
        <v>12</v>
      </c>
      <c r="AG57" s="8"/>
      <c r="AH57" s="8">
        <v>-1</v>
      </c>
      <c r="AI57" s="8" t="s">
        <v>12</v>
      </c>
      <c r="AJ57" s="8">
        <v>-1</v>
      </c>
      <c r="AK57" s="12">
        <v>26</v>
      </c>
    </row>
    <row r="58" spans="1:42" x14ac:dyDescent="0.2">
      <c r="A58" s="3" t="s">
        <v>79</v>
      </c>
      <c r="B58" s="3" t="s">
        <v>70</v>
      </c>
      <c r="C58" s="3" t="s">
        <v>7</v>
      </c>
      <c r="D58" s="3" t="s">
        <v>72</v>
      </c>
      <c r="E58" s="38" t="s">
        <v>33</v>
      </c>
      <c r="F58" s="3" t="s">
        <v>8</v>
      </c>
      <c r="G58" s="8"/>
      <c r="H58" s="8"/>
      <c r="I58" s="8"/>
      <c r="J58" s="8"/>
      <c r="K58" s="8"/>
      <c r="L58" s="8"/>
      <c r="M58" s="8"/>
      <c r="N58" s="8"/>
      <c r="O58" s="8"/>
      <c r="P58" s="8"/>
      <c r="Q58" s="8"/>
      <c r="R58" s="8"/>
      <c r="S58" s="8"/>
      <c r="T58" s="8"/>
      <c r="U58" s="8"/>
      <c r="V58" s="8"/>
      <c r="W58" s="8"/>
      <c r="X58" s="8"/>
      <c r="Y58" s="8">
        <v>5.16</v>
      </c>
      <c r="Z58" s="8">
        <v>149.797</v>
      </c>
      <c r="AA58" s="8">
        <v>2.06</v>
      </c>
      <c r="AB58" s="8">
        <v>2.82</v>
      </c>
      <c r="AC58" s="8">
        <v>14.597</v>
      </c>
      <c r="AD58" s="8">
        <v>1.012</v>
      </c>
      <c r="AE58" s="8">
        <v>0.05</v>
      </c>
      <c r="AF58" s="8">
        <v>0.1</v>
      </c>
      <c r="AG58" s="8"/>
      <c r="AH58" s="8">
        <v>0.88600000000000001</v>
      </c>
      <c r="AI58" s="8">
        <v>0.26</v>
      </c>
      <c r="AJ58" s="8"/>
      <c r="AK58" s="12">
        <v>27</v>
      </c>
      <c r="AM58" s="9">
        <f>+AP58/$AP$3</f>
        <v>1.2978618309756405E-3</v>
      </c>
      <c r="AN58" s="10">
        <f>+AN56+AM58</f>
        <v>0.99302219539649073</v>
      </c>
      <c r="AP58" s="5">
        <f>SUM(G58:AJ58)</f>
        <v>176.74199999999999</v>
      </c>
    </row>
    <row r="59" spans="1:42" x14ac:dyDescent="0.2">
      <c r="A59" s="3" t="s">
        <v>79</v>
      </c>
      <c r="B59" s="3" t="s">
        <v>70</v>
      </c>
      <c r="C59" s="3" t="s">
        <v>7</v>
      </c>
      <c r="D59" s="3" t="s">
        <v>72</v>
      </c>
      <c r="E59" s="38" t="s">
        <v>33</v>
      </c>
      <c r="F59" s="3" t="s">
        <v>9</v>
      </c>
      <c r="G59" s="8"/>
      <c r="H59" s="8"/>
      <c r="I59" s="8"/>
      <c r="J59" s="8"/>
      <c r="K59" s="8"/>
      <c r="L59" s="8"/>
      <c r="M59" s="8"/>
      <c r="N59" s="8"/>
      <c r="O59" s="8"/>
      <c r="P59" s="8"/>
      <c r="Q59" s="8"/>
      <c r="R59" s="8"/>
      <c r="S59" s="8"/>
      <c r="T59" s="8"/>
      <c r="U59" s="8"/>
      <c r="V59" s="8"/>
      <c r="W59" s="8"/>
      <c r="X59" s="8"/>
      <c r="Y59" s="8" t="s">
        <v>13</v>
      </c>
      <c r="Z59" s="8" t="s">
        <v>13</v>
      </c>
      <c r="AA59" s="8" t="s">
        <v>13</v>
      </c>
      <c r="AB59" s="8" t="s">
        <v>13</v>
      </c>
      <c r="AC59" s="8" t="s">
        <v>13</v>
      </c>
      <c r="AD59" s="8">
        <v>-1</v>
      </c>
      <c r="AE59" s="8">
        <v>-1</v>
      </c>
      <c r="AF59" s="8">
        <v>-1</v>
      </c>
      <c r="AG59" s="8"/>
      <c r="AH59" s="8" t="s">
        <v>13</v>
      </c>
      <c r="AI59" s="8" t="s">
        <v>13</v>
      </c>
      <c r="AJ59" s="8"/>
      <c r="AK59" s="12">
        <v>27</v>
      </c>
    </row>
    <row r="60" spans="1:42" x14ac:dyDescent="0.2">
      <c r="A60" s="3" t="s">
        <v>79</v>
      </c>
      <c r="B60" s="3" t="s">
        <v>70</v>
      </c>
      <c r="C60" s="3" t="s">
        <v>7</v>
      </c>
      <c r="D60" s="3" t="s">
        <v>149</v>
      </c>
      <c r="E60" s="38" t="s">
        <v>22</v>
      </c>
      <c r="F60" s="3" t="s">
        <v>8</v>
      </c>
      <c r="G60" s="8"/>
      <c r="H60" s="8"/>
      <c r="I60" s="8"/>
      <c r="J60" s="8"/>
      <c r="K60" s="8"/>
      <c r="L60" s="8"/>
      <c r="M60" s="8"/>
      <c r="N60" s="8"/>
      <c r="O60" s="8"/>
      <c r="P60" s="8"/>
      <c r="Q60" s="8"/>
      <c r="R60" s="8"/>
      <c r="S60" s="8"/>
      <c r="T60" s="8">
        <v>9.49</v>
      </c>
      <c r="U60" s="8">
        <v>13.619</v>
      </c>
      <c r="V60" s="8">
        <v>11.225</v>
      </c>
      <c r="W60" s="8">
        <v>6.4260000000000002</v>
      </c>
      <c r="X60" s="8">
        <v>9.5299999999999994</v>
      </c>
      <c r="Y60" s="8">
        <v>22.8</v>
      </c>
      <c r="Z60" s="8">
        <v>1.4379999999999999</v>
      </c>
      <c r="AA60" s="8">
        <v>15.858000000000001</v>
      </c>
      <c r="AB60" s="8">
        <v>13.581</v>
      </c>
      <c r="AC60" s="8">
        <v>9.7010000000000005</v>
      </c>
      <c r="AD60" s="8">
        <v>9.9410000000000007</v>
      </c>
      <c r="AE60" s="8">
        <v>6.0759999999999996</v>
      </c>
      <c r="AF60" s="8">
        <v>2.9340000000000002</v>
      </c>
      <c r="AG60" s="8"/>
      <c r="AH60" s="8"/>
      <c r="AI60" s="8">
        <v>3.6999999999999998E-2</v>
      </c>
      <c r="AJ60" s="8">
        <v>21.173999999999999</v>
      </c>
      <c r="AK60" s="12">
        <v>28</v>
      </c>
      <c r="AM60" s="9">
        <f>+AP60/$AP$3</f>
        <v>1.1296131392593881E-3</v>
      </c>
      <c r="AN60" s="10">
        <f>+AN58+AM60</f>
        <v>0.99415180853575014</v>
      </c>
      <c r="AP60" s="5">
        <f>SUM(G60:AJ60)</f>
        <v>153.83000000000001</v>
      </c>
    </row>
    <row r="61" spans="1:42" x14ac:dyDescent="0.2">
      <c r="A61" s="3" t="s">
        <v>79</v>
      </c>
      <c r="B61" s="3" t="s">
        <v>70</v>
      </c>
      <c r="C61" s="3" t="s">
        <v>7</v>
      </c>
      <c r="D61" s="3" t="s">
        <v>149</v>
      </c>
      <c r="E61" s="38" t="s">
        <v>22</v>
      </c>
      <c r="F61" s="3" t="s">
        <v>9</v>
      </c>
      <c r="G61" s="8"/>
      <c r="H61" s="8"/>
      <c r="I61" s="8"/>
      <c r="J61" s="8"/>
      <c r="K61" s="8"/>
      <c r="L61" s="8"/>
      <c r="M61" s="8"/>
      <c r="N61" s="8"/>
      <c r="O61" s="8"/>
      <c r="P61" s="8"/>
      <c r="Q61" s="8"/>
      <c r="R61" s="8"/>
      <c r="S61" s="8"/>
      <c r="T61" s="8">
        <v>-1</v>
      </c>
      <c r="U61" s="8">
        <v>-1</v>
      </c>
      <c r="V61" s="8">
        <v>-1</v>
      </c>
      <c r="W61" s="8">
        <v>-1</v>
      </c>
      <c r="X61" s="8">
        <v>-1</v>
      </c>
      <c r="Y61" s="8">
        <v>-1</v>
      </c>
      <c r="Z61" s="8">
        <v>-1</v>
      </c>
      <c r="AA61" s="8">
        <v>-1</v>
      </c>
      <c r="AB61" s="8" t="s">
        <v>12</v>
      </c>
      <c r="AC61" s="8" t="s">
        <v>12</v>
      </c>
      <c r="AD61" s="8" t="s">
        <v>12</v>
      </c>
      <c r="AE61" s="8" t="s">
        <v>12</v>
      </c>
      <c r="AF61" s="8" t="s">
        <v>12</v>
      </c>
      <c r="AG61" s="8" t="s">
        <v>12</v>
      </c>
      <c r="AH61" s="8" t="s">
        <v>12</v>
      </c>
      <c r="AI61" s="8">
        <v>-1</v>
      </c>
      <c r="AJ61" s="8" t="s">
        <v>12</v>
      </c>
      <c r="AK61" s="12">
        <v>28</v>
      </c>
    </row>
    <row r="62" spans="1:42" x14ac:dyDescent="0.2">
      <c r="A62" s="3" t="s">
        <v>79</v>
      </c>
      <c r="B62" s="3" t="s">
        <v>70</v>
      </c>
      <c r="C62" s="3" t="s">
        <v>17</v>
      </c>
      <c r="D62" s="3" t="s">
        <v>99</v>
      </c>
      <c r="E62" s="38" t="s">
        <v>21</v>
      </c>
      <c r="F62" s="3" t="s">
        <v>8</v>
      </c>
      <c r="G62" s="8"/>
      <c r="H62" s="8"/>
      <c r="I62" s="8"/>
      <c r="J62" s="8"/>
      <c r="K62" s="8"/>
      <c r="L62" s="8"/>
      <c r="M62" s="8"/>
      <c r="N62" s="8"/>
      <c r="O62" s="8"/>
      <c r="P62" s="8"/>
      <c r="Q62" s="8"/>
      <c r="R62" s="8"/>
      <c r="S62" s="8"/>
      <c r="T62" s="8"/>
      <c r="U62" s="8"/>
      <c r="V62" s="8"/>
      <c r="W62" s="8"/>
      <c r="X62" s="8"/>
      <c r="Y62" s="8"/>
      <c r="Z62" s="8"/>
      <c r="AA62" s="8"/>
      <c r="AB62" s="8"/>
      <c r="AC62" s="8"/>
      <c r="AD62" s="8"/>
      <c r="AE62" s="8"/>
      <c r="AF62" s="8">
        <v>8.2840000000000007</v>
      </c>
      <c r="AG62" s="8">
        <v>38.896000000000001</v>
      </c>
      <c r="AH62" s="8">
        <v>24.411000000000001</v>
      </c>
      <c r="AI62" s="8">
        <v>6.4349999999999996</v>
      </c>
      <c r="AJ62" s="8">
        <v>31.295999999999999</v>
      </c>
      <c r="AK62" s="12">
        <v>29</v>
      </c>
      <c r="AM62" s="9">
        <f>+AP62/$AP$3</f>
        <v>8.0277948131128412E-4</v>
      </c>
      <c r="AN62" s="10">
        <f>+AN60+AM62</f>
        <v>0.99495458801706138</v>
      </c>
      <c r="AP62" s="5">
        <f>SUM(G62:AJ62)</f>
        <v>109.322</v>
      </c>
    </row>
    <row r="63" spans="1:42" x14ac:dyDescent="0.2">
      <c r="A63" s="3" t="s">
        <v>79</v>
      </c>
      <c r="B63" s="3" t="s">
        <v>70</v>
      </c>
      <c r="C63" s="3" t="s">
        <v>17</v>
      </c>
      <c r="D63" s="3" t="s">
        <v>99</v>
      </c>
      <c r="E63" s="38" t="s">
        <v>21</v>
      </c>
      <c r="F63" s="3" t="s">
        <v>9</v>
      </c>
      <c r="G63" s="8"/>
      <c r="H63" s="8"/>
      <c r="I63" s="8"/>
      <c r="J63" s="8"/>
      <c r="K63" s="8"/>
      <c r="L63" s="8"/>
      <c r="M63" s="8"/>
      <c r="N63" s="8"/>
      <c r="O63" s="8"/>
      <c r="P63" s="8"/>
      <c r="Q63" s="8"/>
      <c r="R63" s="8"/>
      <c r="S63" s="8"/>
      <c r="T63" s="8"/>
      <c r="U63" s="8"/>
      <c r="V63" s="8"/>
      <c r="W63" s="8"/>
      <c r="X63" s="8"/>
      <c r="Y63" s="8"/>
      <c r="Z63" s="8"/>
      <c r="AA63" s="8"/>
      <c r="AB63" s="8"/>
      <c r="AC63" s="8"/>
      <c r="AD63" s="8"/>
      <c r="AE63" s="8"/>
      <c r="AF63" s="8">
        <v>-1</v>
      </c>
      <c r="AG63" s="8">
        <v>-1</v>
      </c>
      <c r="AH63" s="8">
        <v>-1</v>
      </c>
      <c r="AI63" s="8">
        <v>-1</v>
      </c>
      <c r="AJ63" s="8">
        <v>-1</v>
      </c>
      <c r="AK63" s="12">
        <v>29</v>
      </c>
    </row>
    <row r="64" spans="1:42" x14ac:dyDescent="0.2">
      <c r="A64" s="3" t="s">
        <v>79</v>
      </c>
      <c r="B64" s="3" t="s">
        <v>70</v>
      </c>
      <c r="C64" s="3" t="s">
        <v>7</v>
      </c>
      <c r="D64" s="3" t="s">
        <v>144</v>
      </c>
      <c r="E64" s="38" t="s">
        <v>35</v>
      </c>
      <c r="F64" s="3" t="s">
        <v>8</v>
      </c>
      <c r="G64" s="8"/>
      <c r="H64" s="8"/>
      <c r="I64" s="8"/>
      <c r="J64" s="8"/>
      <c r="K64" s="8"/>
      <c r="L64" s="8"/>
      <c r="M64" s="8"/>
      <c r="N64" s="8"/>
      <c r="O64" s="8"/>
      <c r="P64" s="8"/>
      <c r="Q64" s="8">
        <v>26</v>
      </c>
      <c r="R64" s="8">
        <v>29</v>
      </c>
      <c r="S64" s="8">
        <v>22</v>
      </c>
      <c r="T64" s="8"/>
      <c r="U64" s="8"/>
      <c r="V64" s="8"/>
      <c r="W64" s="8"/>
      <c r="X64" s="8"/>
      <c r="Y64" s="8"/>
      <c r="Z64" s="8"/>
      <c r="AA64" s="8"/>
      <c r="AB64" s="8"/>
      <c r="AC64" s="8"/>
      <c r="AD64" s="8"/>
      <c r="AE64" s="8"/>
      <c r="AF64" s="8"/>
      <c r="AG64" s="8"/>
      <c r="AH64" s="8"/>
      <c r="AI64" s="8"/>
      <c r="AJ64" s="8"/>
      <c r="AK64" s="12">
        <v>30</v>
      </c>
      <c r="AM64" s="9">
        <f>+AP64/$AP$3</f>
        <v>5.6543074642769863E-4</v>
      </c>
      <c r="AN64" s="10">
        <f>+AN62+AM64</f>
        <v>0.99552001876348906</v>
      </c>
      <c r="AP64" s="5">
        <f>SUM(G64:AJ64)</f>
        <v>77</v>
      </c>
    </row>
    <row r="65" spans="1:42" x14ac:dyDescent="0.2">
      <c r="A65" s="3" t="s">
        <v>79</v>
      </c>
      <c r="B65" s="3" t="s">
        <v>70</v>
      </c>
      <c r="C65" s="3" t="s">
        <v>7</v>
      </c>
      <c r="D65" s="3" t="s">
        <v>144</v>
      </c>
      <c r="E65" s="38" t="s">
        <v>35</v>
      </c>
      <c r="F65" s="3" t="s">
        <v>9</v>
      </c>
      <c r="G65" s="8"/>
      <c r="H65" s="8"/>
      <c r="I65" s="8"/>
      <c r="J65" s="8"/>
      <c r="K65" s="8"/>
      <c r="L65" s="8"/>
      <c r="M65" s="8"/>
      <c r="N65" s="8"/>
      <c r="O65" s="8"/>
      <c r="P65" s="8"/>
      <c r="Q65" s="8">
        <v>-1</v>
      </c>
      <c r="R65" s="8">
        <v>-1</v>
      </c>
      <c r="S65" s="8">
        <v>-1</v>
      </c>
      <c r="T65" s="8"/>
      <c r="U65" s="8"/>
      <c r="V65" s="8"/>
      <c r="W65" s="8"/>
      <c r="X65" s="8"/>
      <c r="Y65" s="8"/>
      <c r="Z65" s="8"/>
      <c r="AA65" s="8"/>
      <c r="AB65" s="8"/>
      <c r="AC65" s="8"/>
      <c r="AD65" s="8"/>
      <c r="AE65" s="8"/>
      <c r="AF65" s="8"/>
      <c r="AG65" s="8"/>
      <c r="AH65" s="8"/>
      <c r="AI65" s="8"/>
      <c r="AJ65" s="8"/>
      <c r="AK65" s="12">
        <v>30</v>
      </c>
    </row>
    <row r="66" spans="1:42" x14ac:dyDescent="0.2">
      <c r="A66" s="3" t="s">
        <v>79</v>
      </c>
      <c r="B66" s="3" t="s">
        <v>70</v>
      </c>
      <c r="C66" s="3" t="s">
        <v>7</v>
      </c>
      <c r="D66" s="3" t="s">
        <v>149</v>
      </c>
      <c r="E66" s="38" t="s">
        <v>31</v>
      </c>
      <c r="F66" s="3" t="s">
        <v>8</v>
      </c>
      <c r="G66" s="8"/>
      <c r="H66" s="8"/>
      <c r="I66" s="8"/>
      <c r="J66" s="8"/>
      <c r="K66" s="8"/>
      <c r="L66" s="8"/>
      <c r="M66" s="8"/>
      <c r="N66" s="8"/>
      <c r="O66" s="8"/>
      <c r="P66" s="8"/>
      <c r="Q66" s="8"/>
      <c r="R66" s="8"/>
      <c r="S66" s="8"/>
      <c r="T66" s="8">
        <v>1.0289999999999999</v>
      </c>
      <c r="U66" s="8">
        <v>0.161</v>
      </c>
      <c r="V66" s="8">
        <v>0.65400000000000003</v>
      </c>
      <c r="W66" s="8">
        <v>0.184</v>
      </c>
      <c r="X66" s="8">
        <v>1.405</v>
      </c>
      <c r="Y66" s="8"/>
      <c r="Z66" s="8"/>
      <c r="AA66" s="8">
        <v>60.353999999999999</v>
      </c>
      <c r="AB66" s="8"/>
      <c r="AC66" s="8">
        <v>3.4039999999999999</v>
      </c>
      <c r="AD66" s="8">
        <v>0.25700000000000001</v>
      </c>
      <c r="AE66" s="8">
        <v>2.4329999999999998</v>
      </c>
      <c r="AF66" s="8">
        <v>3.7429999999999999</v>
      </c>
      <c r="AG66" s="8">
        <v>0.13600000000000001</v>
      </c>
      <c r="AH66" s="8">
        <v>0.754</v>
      </c>
      <c r="AI66" s="8"/>
      <c r="AJ66" s="8">
        <v>0.55700000000000005</v>
      </c>
      <c r="AK66" s="12">
        <v>31</v>
      </c>
      <c r="AM66" s="9">
        <f>+AP66/$AP$3</f>
        <v>5.5126560474121772E-4</v>
      </c>
      <c r="AN66" s="10">
        <f>+AN64+AM66</f>
        <v>0.99607128436823023</v>
      </c>
      <c r="AP66" s="5">
        <f>SUM(G66:AJ66)</f>
        <v>75.070999999999998</v>
      </c>
    </row>
    <row r="67" spans="1:42" x14ac:dyDescent="0.2">
      <c r="A67" s="3" t="s">
        <v>79</v>
      </c>
      <c r="B67" s="3" t="s">
        <v>70</v>
      </c>
      <c r="C67" s="3" t="s">
        <v>7</v>
      </c>
      <c r="D67" s="3" t="s">
        <v>149</v>
      </c>
      <c r="E67" s="38" t="s">
        <v>31</v>
      </c>
      <c r="F67" s="3" t="s">
        <v>9</v>
      </c>
      <c r="G67" s="8"/>
      <c r="H67" s="8"/>
      <c r="I67" s="8"/>
      <c r="J67" s="8"/>
      <c r="K67" s="8"/>
      <c r="L67" s="8"/>
      <c r="M67" s="8"/>
      <c r="N67" s="8"/>
      <c r="O67" s="8"/>
      <c r="P67" s="8"/>
      <c r="Q67" s="8"/>
      <c r="R67" s="8"/>
      <c r="S67" s="8"/>
      <c r="T67" s="8">
        <v>-1</v>
      </c>
      <c r="U67" s="8">
        <v>-1</v>
      </c>
      <c r="V67" s="8">
        <v>-1</v>
      </c>
      <c r="W67" s="8">
        <v>-1</v>
      </c>
      <c r="X67" s="8">
        <v>-1</v>
      </c>
      <c r="Y67" s="8"/>
      <c r="Z67" s="8"/>
      <c r="AA67" s="8">
        <v>-1</v>
      </c>
      <c r="AB67" s="8"/>
      <c r="AC67" s="8">
        <v>-1</v>
      </c>
      <c r="AD67" s="8">
        <v>-1</v>
      </c>
      <c r="AE67" s="8">
        <v>-1</v>
      </c>
      <c r="AF67" s="8">
        <v>-1</v>
      </c>
      <c r="AG67" s="8">
        <v>-1</v>
      </c>
      <c r="AH67" s="8">
        <v>-1</v>
      </c>
      <c r="AI67" s="8"/>
      <c r="AJ67" s="8">
        <v>-1</v>
      </c>
      <c r="AK67" s="12">
        <v>31</v>
      </c>
    </row>
    <row r="68" spans="1:42" x14ac:dyDescent="0.2">
      <c r="A68" s="3" t="s">
        <v>79</v>
      </c>
      <c r="B68" s="3" t="s">
        <v>70</v>
      </c>
      <c r="C68" s="3" t="s">
        <v>7</v>
      </c>
      <c r="D68" s="3" t="s">
        <v>139</v>
      </c>
      <c r="E68" s="38" t="s">
        <v>25</v>
      </c>
      <c r="F68" s="3" t="s">
        <v>8</v>
      </c>
      <c r="G68" s="8"/>
      <c r="H68" s="8"/>
      <c r="I68" s="8"/>
      <c r="J68" s="8"/>
      <c r="K68" s="8"/>
      <c r="L68" s="8"/>
      <c r="M68" s="8"/>
      <c r="N68" s="8"/>
      <c r="O68" s="8"/>
      <c r="P68" s="8"/>
      <c r="Q68" s="8"/>
      <c r="R68" s="8"/>
      <c r="S68" s="8"/>
      <c r="T68" s="8"/>
      <c r="U68" s="8"/>
      <c r="V68" s="8"/>
      <c r="W68" s="8"/>
      <c r="X68" s="8"/>
      <c r="Y68" s="8"/>
      <c r="Z68" s="8"/>
      <c r="AA68" s="8"/>
      <c r="AB68" s="8"/>
      <c r="AC68" s="8"/>
      <c r="AD68" s="8"/>
      <c r="AE68" s="8">
        <v>72.165000000000006</v>
      </c>
      <c r="AF68" s="8"/>
      <c r="AG68" s="8"/>
      <c r="AH68" s="8"/>
      <c r="AI68" s="8"/>
      <c r="AJ68" s="8"/>
      <c r="AK68" s="12">
        <v>32</v>
      </c>
      <c r="AM68" s="9">
        <f>+AP68/$AP$3</f>
        <v>5.2992610150590753E-4</v>
      </c>
      <c r="AN68" s="10">
        <f>+AN66+AM68</f>
        <v>0.99660121046973615</v>
      </c>
      <c r="AP68" s="5">
        <f>SUM(G68:AJ68)</f>
        <v>72.165000000000006</v>
      </c>
    </row>
    <row r="69" spans="1:42" x14ac:dyDescent="0.2">
      <c r="A69" s="3" t="s">
        <v>79</v>
      </c>
      <c r="B69" s="3" t="s">
        <v>70</v>
      </c>
      <c r="C69" s="3" t="s">
        <v>7</v>
      </c>
      <c r="D69" s="3" t="s">
        <v>139</v>
      </c>
      <c r="E69" s="38" t="s">
        <v>25</v>
      </c>
      <c r="F69" s="3" t="s">
        <v>9</v>
      </c>
      <c r="G69" s="8"/>
      <c r="H69" s="8"/>
      <c r="I69" s="8"/>
      <c r="J69" s="8"/>
      <c r="K69" s="8"/>
      <c r="L69" s="8"/>
      <c r="M69" s="8"/>
      <c r="N69" s="8"/>
      <c r="O69" s="8"/>
      <c r="P69" s="8"/>
      <c r="Q69" s="8"/>
      <c r="R69" s="8"/>
      <c r="S69" s="8"/>
      <c r="T69" s="8"/>
      <c r="U69" s="8"/>
      <c r="V69" s="8"/>
      <c r="W69" s="8"/>
      <c r="X69" s="8"/>
      <c r="Y69" s="8"/>
      <c r="Z69" s="8"/>
      <c r="AA69" s="8"/>
      <c r="AB69" s="8"/>
      <c r="AC69" s="8"/>
      <c r="AD69" s="8"/>
      <c r="AE69" s="8" t="s">
        <v>14</v>
      </c>
      <c r="AF69" s="8"/>
      <c r="AG69" s="8"/>
      <c r="AH69" s="8"/>
      <c r="AI69" s="8"/>
      <c r="AJ69" s="8"/>
      <c r="AK69" s="12">
        <v>32</v>
      </c>
    </row>
    <row r="70" spans="1:42" x14ac:dyDescent="0.2">
      <c r="A70" s="3" t="s">
        <v>79</v>
      </c>
      <c r="B70" s="3" t="s">
        <v>70</v>
      </c>
      <c r="C70" s="3" t="s">
        <v>7</v>
      </c>
      <c r="D70" s="3" t="s">
        <v>147</v>
      </c>
      <c r="E70" s="38" t="s">
        <v>31</v>
      </c>
      <c r="F70" s="3" t="s">
        <v>8</v>
      </c>
      <c r="G70" s="8"/>
      <c r="H70" s="8"/>
      <c r="I70" s="8"/>
      <c r="J70" s="8"/>
      <c r="K70" s="8"/>
      <c r="L70" s="8"/>
      <c r="M70" s="8"/>
      <c r="N70" s="8"/>
      <c r="O70" s="8"/>
      <c r="P70" s="8"/>
      <c r="Q70" s="8"/>
      <c r="R70" s="8"/>
      <c r="S70" s="8"/>
      <c r="T70" s="8"/>
      <c r="U70" s="8"/>
      <c r="V70" s="8"/>
      <c r="W70" s="8"/>
      <c r="X70" s="8">
        <v>1.7290000000000001</v>
      </c>
      <c r="Y70" s="8">
        <v>2.5649999999999999</v>
      </c>
      <c r="Z70" s="8">
        <v>4.5339999999999998</v>
      </c>
      <c r="AA70" s="8">
        <v>3.323</v>
      </c>
      <c r="AB70" s="8">
        <v>2.2400000000000002</v>
      </c>
      <c r="AC70" s="8">
        <v>5.4050000000000002</v>
      </c>
      <c r="AD70" s="8">
        <v>4.0010000000000003</v>
      </c>
      <c r="AE70" s="8">
        <v>3.1619999999999999</v>
      </c>
      <c r="AF70" s="8">
        <v>10.785</v>
      </c>
      <c r="AG70" s="8">
        <v>8.4529999999999994</v>
      </c>
      <c r="AH70" s="8">
        <v>11.406000000000001</v>
      </c>
      <c r="AI70" s="8">
        <v>7.4039999999999999</v>
      </c>
      <c r="AJ70" s="8">
        <v>6.6879999999999997</v>
      </c>
      <c r="AK70" s="12">
        <v>33</v>
      </c>
      <c r="AM70" s="9">
        <f>+AP70/$AP$3</f>
        <v>5.2647477097576443E-4</v>
      </c>
      <c r="AN70" s="10">
        <f>+AN68+AM70</f>
        <v>0.99712768524071194</v>
      </c>
      <c r="AP70" s="5">
        <f>SUM(G70:AJ70)</f>
        <v>71.695000000000007</v>
      </c>
    </row>
    <row r="71" spans="1:42" x14ac:dyDescent="0.2">
      <c r="A71" s="3" t="s">
        <v>79</v>
      </c>
      <c r="B71" s="3" t="s">
        <v>70</v>
      </c>
      <c r="C71" s="3" t="s">
        <v>7</v>
      </c>
      <c r="D71" s="3" t="s">
        <v>147</v>
      </c>
      <c r="E71" s="38" t="s">
        <v>31</v>
      </c>
      <c r="F71" s="3" t="s">
        <v>9</v>
      </c>
      <c r="G71" s="8"/>
      <c r="H71" s="8"/>
      <c r="I71" s="8"/>
      <c r="J71" s="8"/>
      <c r="K71" s="8"/>
      <c r="L71" s="8"/>
      <c r="M71" s="8"/>
      <c r="N71" s="8"/>
      <c r="O71" s="8"/>
      <c r="P71" s="8"/>
      <c r="Q71" s="8"/>
      <c r="R71" s="8"/>
      <c r="S71" s="8"/>
      <c r="T71" s="8"/>
      <c r="U71" s="8"/>
      <c r="V71" s="8"/>
      <c r="W71" s="8"/>
      <c r="X71" s="8">
        <v>-1</v>
      </c>
      <c r="Y71" s="8">
        <v>-1</v>
      </c>
      <c r="Z71" s="8">
        <v>-1</v>
      </c>
      <c r="AA71" s="8">
        <v>-1</v>
      </c>
      <c r="AB71" s="8">
        <v>-1</v>
      </c>
      <c r="AC71" s="8">
        <v>-1</v>
      </c>
      <c r="AD71" s="8">
        <v>-1</v>
      </c>
      <c r="AE71" s="8">
        <v>-1</v>
      </c>
      <c r="AF71" s="8">
        <v>-1</v>
      </c>
      <c r="AG71" s="8">
        <v>-1</v>
      </c>
      <c r="AH71" s="8">
        <v>-1</v>
      </c>
      <c r="AI71" s="8">
        <v>-1</v>
      </c>
      <c r="AJ71" s="8">
        <v>-1</v>
      </c>
      <c r="AK71" s="12">
        <v>33</v>
      </c>
    </row>
    <row r="72" spans="1:42" x14ac:dyDescent="0.2">
      <c r="A72" s="3" t="s">
        <v>79</v>
      </c>
      <c r="B72" s="3" t="s">
        <v>70</v>
      </c>
      <c r="C72" s="3" t="s">
        <v>7</v>
      </c>
      <c r="D72" s="3" t="s">
        <v>139</v>
      </c>
      <c r="E72" s="38" t="s">
        <v>31</v>
      </c>
      <c r="F72" s="3" t="s">
        <v>8</v>
      </c>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v>35.765000000000001</v>
      </c>
      <c r="AI72" s="8">
        <v>13.289</v>
      </c>
      <c r="AJ72" s="8">
        <v>9.6890000000000001</v>
      </c>
      <c r="AK72" s="12">
        <v>34</v>
      </c>
      <c r="AM72" s="9">
        <f>+AP72/$AP$3</f>
        <v>4.3136491347275718E-4</v>
      </c>
      <c r="AN72" s="10">
        <f>+AN70+AM72</f>
        <v>0.99755905015418467</v>
      </c>
      <c r="AP72" s="5">
        <f>SUM(G72:AJ72)</f>
        <v>58.743000000000002</v>
      </c>
    </row>
    <row r="73" spans="1:42" x14ac:dyDescent="0.2">
      <c r="A73" s="3" t="s">
        <v>79</v>
      </c>
      <c r="B73" s="3" t="s">
        <v>70</v>
      </c>
      <c r="C73" s="3" t="s">
        <v>7</v>
      </c>
      <c r="D73" s="3" t="s">
        <v>139</v>
      </c>
      <c r="E73" s="38" t="s">
        <v>31</v>
      </c>
      <c r="F73" s="3" t="s">
        <v>9</v>
      </c>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t="s">
        <v>13</v>
      </c>
      <c r="AI73" s="8" t="s">
        <v>13</v>
      </c>
      <c r="AJ73" s="8" t="s">
        <v>13</v>
      </c>
      <c r="AK73" s="12">
        <v>34</v>
      </c>
    </row>
    <row r="74" spans="1:42" x14ac:dyDescent="0.2">
      <c r="A74" s="3" t="s">
        <v>79</v>
      </c>
      <c r="B74" s="3" t="s">
        <v>70</v>
      </c>
      <c r="C74" s="3" t="s">
        <v>7</v>
      </c>
      <c r="D74" s="3" t="s">
        <v>144</v>
      </c>
      <c r="E74" s="38" t="s">
        <v>62</v>
      </c>
      <c r="F74" s="3" t="s">
        <v>8</v>
      </c>
      <c r="G74" s="8"/>
      <c r="H74" s="8"/>
      <c r="I74" s="8"/>
      <c r="J74" s="8"/>
      <c r="K74" s="8"/>
      <c r="L74" s="8"/>
      <c r="M74" s="8"/>
      <c r="N74" s="8"/>
      <c r="O74" s="8"/>
      <c r="P74" s="8"/>
      <c r="Q74" s="8"/>
      <c r="R74" s="8"/>
      <c r="S74" s="8"/>
      <c r="T74" s="8"/>
      <c r="U74" s="8"/>
      <c r="V74" s="8"/>
      <c r="W74" s="8"/>
      <c r="X74" s="8"/>
      <c r="Y74" s="8"/>
      <c r="Z74" s="8"/>
      <c r="AA74" s="8"/>
      <c r="AB74" s="8"/>
      <c r="AC74" s="8"/>
      <c r="AD74" s="8">
        <v>48.564</v>
      </c>
      <c r="AE74" s="8"/>
      <c r="AF74" s="8"/>
      <c r="AG74" s="8"/>
      <c r="AH74" s="8"/>
      <c r="AI74" s="8"/>
      <c r="AJ74" s="8"/>
      <c r="AK74" s="12">
        <v>35</v>
      </c>
      <c r="AM74" s="9">
        <f>+AP74/$AP$3</f>
        <v>3.5661790609759424E-4</v>
      </c>
      <c r="AN74" s="10">
        <f>+AN72+AM74</f>
        <v>0.99791566806028231</v>
      </c>
      <c r="AP74" s="5">
        <f>SUM(G74:AJ74)</f>
        <v>48.564</v>
      </c>
    </row>
    <row r="75" spans="1:42" x14ac:dyDescent="0.2">
      <c r="A75" s="3" t="s">
        <v>79</v>
      </c>
      <c r="B75" s="3" t="s">
        <v>70</v>
      </c>
      <c r="C75" s="3" t="s">
        <v>7</v>
      </c>
      <c r="D75" s="3" t="s">
        <v>144</v>
      </c>
      <c r="E75" s="38" t="s">
        <v>62</v>
      </c>
      <c r="F75" s="3" t="s">
        <v>9</v>
      </c>
      <c r="G75" s="8"/>
      <c r="H75" s="8"/>
      <c r="I75" s="8"/>
      <c r="J75" s="8"/>
      <c r="K75" s="8"/>
      <c r="L75" s="8"/>
      <c r="M75" s="8"/>
      <c r="N75" s="8"/>
      <c r="O75" s="8"/>
      <c r="P75" s="8"/>
      <c r="Q75" s="8"/>
      <c r="R75" s="8"/>
      <c r="S75" s="8"/>
      <c r="T75" s="8"/>
      <c r="U75" s="8"/>
      <c r="V75" s="8"/>
      <c r="W75" s="8"/>
      <c r="X75" s="8"/>
      <c r="Y75" s="8"/>
      <c r="Z75" s="8"/>
      <c r="AA75" s="8"/>
      <c r="AB75" s="8"/>
      <c r="AC75" s="8"/>
      <c r="AD75" s="8">
        <v>-1</v>
      </c>
      <c r="AE75" s="8"/>
      <c r="AF75" s="8"/>
      <c r="AG75" s="8"/>
      <c r="AH75" s="8"/>
      <c r="AI75" s="8"/>
      <c r="AJ75" s="8"/>
      <c r="AK75" s="12">
        <v>35</v>
      </c>
    </row>
    <row r="76" spans="1:42" x14ac:dyDescent="0.2">
      <c r="A76" s="3" t="s">
        <v>79</v>
      </c>
      <c r="B76" s="3" t="s">
        <v>70</v>
      </c>
      <c r="C76" s="3" t="s">
        <v>7</v>
      </c>
      <c r="D76" s="3" t="s">
        <v>165</v>
      </c>
      <c r="E76" s="38" t="s">
        <v>31</v>
      </c>
      <c r="F76" s="3" t="s">
        <v>8</v>
      </c>
      <c r="G76" s="8"/>
      <c r="H76" s="8"/>
      <c r="I76" s="8"/>
      <c r="J76" s="8"/>
      <c r="K76" s="8"/>
      <c r="L76" s="8"/>
      <c r="M76" s="8"/>
      <c r="N76" s="8"/>
      <c r="O76" s="8"/>
      <c r="P76" s="8"/>
      <c r="Q76" s="8"/>
      <c r="R76" s="8"/>
      <c r="S76" s="8"/>
      <c r="T76" s="8"/>
      <c r="U76" s="8"/>
      <c r="V76" s="8"/>
      <c r="W76" s="8"/>
      <c r="X76" s="8"/>
      <c r="Y76" s="8"/>
      <c r="Z76" s="8"/>
      <c r="AA76" s="8"/>
      <c r="AB76" s="8"/>
      <c r="AC76" s="8"/>
      <c r="AD76" s="8"/>
      <c r="AE76" s="8"/>
      <c r="AF76" s="8"/>
      <c r="AG76" s="8">
        <v>20.45</v>
      </c>
      <c r="AH76" s="8">
        <v>5.7</v>
      </c>
      <c r="AI76" s="8">
        <v>6.91</v>
      </c>
      <c r="AJ76" s="8">
        <v>15.3</v>
      </c>
      <c r="AK76" s="12">
        <v>36</v>
      </c>
      <c r="AM76" s="9">
        <f>+AP76/$AP$3</f>
        <v>3.5511988178238321E-4</v>
      </c>
      <c r="AN76" s="10">
        <f>+AN74+AM76</f>
        <v>0.9982707879420647</v>
      </c>
      <c r="AP76" s="5">
        <f>SUM(G76:AJ76)</f>
        <v>48.36</v>
      </c>
    </row>
    <row r="77" spans="1:42" x14ac:dyDescent="0.2">
      <c r="A77" s="3" t="s">
        <v>79</v>
      </c>
      <c r="B77" s="3" t="s">
        <v>70</v>
      </c>
      <c r="C77" s="3" t="s">
        <v>7</v>
      </c>
      <c r="D77" s="3" t="s">
        <v>165</v>
      </c>
      <c r="E77" s="38" t="s">
        <v>31</v>
      </c>
      <c r="F77" s="3" t="s">
        <v>9</v>
      </c>
      <c r="G77" s="8"/>
      <c r="H77" s="8"/>
      <c r="I77" s="8"/>
      <c r="J77" s="8"/>
      <c r="K77" s="8"/>
      <c r="L77" s="8"/>
      <c r="M77" s="8"/>
      <c r="N77" s="8"/>
      <c r="O77" s="8"/>
      <c r="P77" s="8"/>
      <c r="Q77" s="8"/>
      <c r="R77" s="8"/>
      <c r="S77" s="8"/>
      <c r="T77" s="8"/>
      <c r="U77" s="8"/>
      <c r="V77" s="8"/>
      <c r="W77" s="8" t="s">
        <v>13</v>
      </c>
      <c r="X77" s="8" t="s">
        <v>13</v>
      </c>
      <c r="Y77" s="8" t="s">
        <v>13</v>
      </c>
      <c r="Z77" s="8"/>
      <c r="AA77" s="8"/>
      <c r="AB77" s="8"/>
      <c r="AC77" s="8"/>
      <c r="AD77" s="8"/>
      <c r="AE77" s="8"/>
      <c r="AF77" s="8"/>
      <c r="AG77" s="8">
        <v>-1</v>
      </c>
      <c r="AH77" s="8">
        <v>-1</v>
      </c>
      <c r="AI77" s="8">
        <v>-1</v>
      </c>
      <c r="AJ77" s="8">
        <v>-1</v>
      </c>
      <c r="AK77" s="12">
        <v>36</v>
      </c>
    </row>
    <row r="78" spans="1:42" x14ac:dyDescent="0.2">
      <c r="A78" s="3" t="s">
        <v>79</v>
      </c>
      <c r="B78" s="3" t="s">
        <v>70</v>
      </c>
      <c r="C78" s="3" t="s">
        <v>7</v>
      </c>
      <c r="D78" s="3" t="s">
        <v>149</v>
      </c>
      <c r="E78" s="38" t="s">
        <v>21</v>
      </c>
      <c r="F78" s="3" t="s">
        <v>8</v>
      </c>
      <c r="G78" s="8">
        <v>8.9209999999999994</v>
      </c>
      <c r="H78" s="8">
        <v>1.3580000000000001</v>
      </c>
      <c r="I78" s="8">
        <v>2.2989999999999999</v>
      </c>
      <c r="J78" s="8">
        <v>2.5409999999999999</v>
      </c>
      <c r="K78" s="8">
        <v>5.5819999999999999</v>
      </c>
      <c r="L78" s="8">
        <v>0.84199999999999997</v>
      </c>
      <c r="M78" s="8">
        <v>3.3730000000000002</v>
      </c>
      <c r="N78" s="8">
        <v>1.2010000000000001</v>
      </c>
      <c r="O78" s="8">
        <v>1.4019999999999999</v>
      </c>
      <c r="P78" s="8">
        <v>0.186</v>
      </c>
      <c r="Q78" s="8">
        <v>2.35</v>
      </c>
      <c r="R78" s="8">
        <v>7.6150000000000002</v>
      </c>
      <c r="S78" s="8">
        <v>4.3730000000000002</v>
      </c>
      <c r="T78" s="8"/>
      <c r="U78" s="8"/>
      <c r="V78" s="8"/>
      <c r="W78" s="8"/>
      <c r="X78" s="8"/>
      <c r="Y78" s="8">
        <v>0.51500000000000001</v>
      </c>
      <c r="Z78" s="8">
        <v>0.36599999999999999</v>
      </c>
      <c r="AA78" s="8">
        <v>5.407</v>
      </c>
      <c r="AB78" s="8"/>
      <c r="AC78" s="8"/>
      <c r="AD78" s="8"/>
      <c r="AE78" s="8"/>
      <c r="AF78" s="8"/>
      <c r="AG78" s="8"/>
      <c r="AH78" s="8"/>
      <c r="AI78" s="8"/>
      <c r="AJ78" s="8"/>
      <c r="AK78" s="12">
        <v>37</v>
      </c>
      <c r="AM78" s="9">
        <f>+AP78/$AP$3</f>
        <v>3.5490692734541698E-4</v>
      </c>
      <c r="AN78" s="10">
        <f>+AN76+AM78</f>
        <v>0.99862569486941011</v>
      </c>
      <c r="AP78" s="5">
        <f>SUM(G78:AJ78)</f>
        <v>48.331000000000003</v>
      </c>
    </row>
    <row r="79" spans="1:42" x14ac:dyDescent="0.2">
      <c r="A79" s="3" t="s">
        <v>79</v>
      </c>
      <c r="B79" s="3" t="s">
        <v>70</v>
      </c>
      <c r="C79" s="3" t="s">
        <v>7</v>
      </c>
      <c r="D79" s="3" t="s">
        <v>149</v>
      </c>
      <c r="E79" s="38" t="s">
        <v>21</v>
      </c>
      <c r="F79" s="3" t="s">
        <v>9</v>
      </c>
      <c r="G79" s="8">
        <v>-1</v>
      </c>
      <c r="H79" s="8">
        <v>-1</v>
      </c>
      <c r="I79" s="8">
        <v>-1</v>
      </c>
      <c r="J79" s="8">
        <v>-1</v>
      </c>
      <c r="K79" s="8">
        <v>-1</v>
      </c>
      <c r="L79" s="8">
        <v>-1</v>
      </c>
      <c r="M79" s="8">
        <v>-1</v>
      </c>
      <c r="N79" s="8">
        <v>-1</v>
      </c>
      <c r="O79" s="8">
        <v>-1</v>
      </c>
      <c r="P79" s="8">
        <v>-1</v>
      </c>
      <c r="Q79" s="8">
        <v>-1</v>
      </c>
      <c r="R79" s="8">
        <v>-1</v>
      </c>
      <c r="S79" s="8">
        <v>-1</v>
      </c>
      <c r="T79" s="8"/>
      <c r="U79" s="8"/>
      <c r="V79" s="8"/>
      <c r="W79" s="8"/>
      <c r="X79" s="8"/>
      <c r="Y79" s="8">
        <v>-1</v>
      </c>
      <c r="Z79" s="8">
        <v>-1</v>
      </c>
      <c r="AA79" s="8">
        <v>-1</v>
      </c>
      <c r="AB79" s="8"/>
      <c r="AC79" s="8"/>
      <c r="AD79" s="8"/>
      <c r="AE79" s="8"/>
      <c r="AF79" s="8"/>
      <c r="AG79" s="8"/>
      <c r="AH79" s="8"/>
      <c r="AI79" s="8"/>
      <c r="AJ79" s="8"/>
      <c r="AK79" s="12">
        <v>37</v>
      </c>
    </row>
    <row r="80" spans="1:42" x14ac:dyDescent="0.2">
      <c r="A80" s="3" t="s">
        <v>79</v>
      </c>
      <c r="B80" s="3" t="s">
        <v>70</v>
      </c>
      <c r="C80" s="3" t="s">
        <v>7</v>
      </c>
      <c r="D80" s="3" t="s">
        <v>72</v>
      </c>
      <c r="E80" s="38" t="s">
        <v>27</v>
      </c>
      <c r="F80" s="3" t="s">
        <v>8</v>
      </c>
      <c r="G80" s="8"/>
      <c r="H80" s="8"/>
      <c r="I80" s="8"/>
      <c r="J80" s="8"/>
      <c r="K80" s="8"/>
      <c r="L80" s="8"/>
      <c r="M80" s="8"/>
      <c r="N80" s="8"/>
      <c r="O80" s="8"/>
      <c r="P80" s="8"/>
      <c r="Q80" s="8"/>
      <c r="R80" s="8">
        <v>15</v>
      </c>
      <c r="S80" s="8">
        <v>31</v>
      </c>
      <c r="T80" s="8"/>
      <c r="U80" s="8"/>
      <c r="V80" s="8"/>
      <c r="W80" s="8"/>
      <c r="X80" s="8"/>
      <c r="Y80" s="8"/>
      <c r="Z80" s="8"/>
      <c r="AA80" s="8"/>
      <c r="AB80" s="8"/>
      <c r="AC80" s="8"/>
      <c r="AD80" s="8"/>
      <c r="AE80" s="8"/>
      <c r="AF80" s="8"/>
      <c r="AG80" s="8"/>
      <c r="AH80" s="8"/>
      <c r="AI80" s="8"/>
      <c r="AJ80" s="8"/>
      <c r="AK80" s="12">
        <v>38</v>
      </c>
      <c r="AM80" s="9">
        <f>+AP80/$AP$3</f>
        <v>3.377897965671966E-4</v>
      </c>
      <c r="AN80" s="10">
        <f>+AN78+AM80</f>
        <v>0.99896348466597729</v>
      </c>
      <c r="AP80" s="5">
        <f>SUM(G80:AJ80)</f>
        <v>46</v>
      </c>
    </row>
    <row r="81" spans="1:42" x14ac:dyDescent="0.2">
      <c r="A81" s="3" t="s">
        <v>79</v>
      </c>
      <c r="B81" s="3" t="s">
        <v>70</v>
      </c>
      <c r="C81" s="3" t="s">
        <v>7</v>
      </c>
      <c r="D81" s="3" t="s">
        <v>72</v>
      </c>
      <c r="E81" s="38" t="s">
        <v>27</v>
      </c>
      <c r="F81" s="3" t="s">
        <v>9</v>
      </c>
      <c r="G81" s="8"/>
      <c r="H81" s="8"/>
      <c r="I81" s="8"/>
      <c r="J81" s="8"/>
      <c r="K81" s="8"/>
      <c r="L81" s="8"/>
      <c r="M81" s="8"/>
      <c r="N81" s="8"/>
      <c r="O81" s="8"/>
      <c r="P81" s="8"/>
      <c r="Q81" s="8"/>
      <c r="R81" s="8">
        <v>-1</v>
      </c>
      <c r="S81" s="8">
        <v>-1</v>
      </c>
      <c r="T81" s="8"/>
      <c r="U81" s="8"/>
      <c r="V81" s="8"/>
      <c r="W81" s="8"/>
      <c r="X81" s="8"/>
      <c r="Y81" s="8"/>
      <c r="Z81" s="8"/>
      <c r="AA81" s="8"/>
      <c r="AB81" s="8"/>
      <c r="AC81" s="8"/>
      <c r="AD81" s="8"/>
      <c r="AE81" s="8"/>
      <c r="AF81" s="8"/>
      <c r="AG81" s="8"/>
      <c r="AH81" s="8"/>
      <c r="AI81" s="8"/>
      <c r="AJ81" s="8"/>
      <c r="AK81" s="12">
        <v>38</v>
      </c>
    </row>
    <row r="82" spans="1:42" x14ac:dyDescent="0.2">
      <c r="A82" s="3" t="s">
        <v>79</v>
      </c>
      <c r="B82" s="3" t="s">
        <v>70</v>
      </c>
      <c r="C82" s="3" t="s">
        <v>17</v>
      </c>
      <c r="D82" s="3" t="s">
        <v>75</v>
      </c>
      <c r="E82" s="38" t="s">
        <v>11</v>
      </c>
      <c r="F82" s="3" t="s">
        <v>8</v>
      </c>
      <c r="G82" s="8"/>
      <c r="H82" s="8"/>
      <c r="I82" s="8">
        <v>2</v>
      </c>
      <c r="J82" s="8">
        <v>6</v>
      </c>
      <c r="K82" s="8">
        <v>6</v>
      </c>
      <c r="L82" s="8">
        <v>6</v>
      </c>
      <c r="M82" s="8">
        <v>7</v>
      </c>
      <c r="N82" s="8">
        <v>8</v>
      </c>
      <c r="O82" s="8">
        <v>8</v>
      </c>
      <c r="P82" s="8"/>
      <c r="Q82" s="8"/>
      <c r="R82" s="8"/>
      <c r="S82" s="8"/>
      <c r="T82" s="8"/>
      <c r="U82" s="8"/>
      <c r="V82" s="8"/>
      <c r="W82" s="8"/>
      <c r="X82" s="8"/>
      <c r="Y82" s="8"/>
      <c r="Z82" s="8"/>
      <c r="AA82" s="8"/>
      <c r="AB82" s="8"/>
      <c r="AC82" s="8"/>
      <c r="AD82" s="8"/>
      <c r="AE82" s="8"/>
      <c r="AF82" s="8"/>
      <c r="AG82" s="8"/>
      <c r="AH82" s="8"/>
      <c r="AI82" s="8"/>
      <c r="AJ82" s="8"/>
      <c r="AK82" s="12">
        <v>39</v>
      </c>
      <c r="AM82" s="9">
        <f>+AP82/$AP$3</f>
        <v>3.1576002722585769E-4</v>
      </c>
      <c r="AN82" s="10">
        <f>+AN80+AM82</f>
        <v>0.99927924469320317</v>
      </c>
      <c r="AP82" s="5">
        <f>SUM(G82:AJ82)</f>
        <v>43</v>
      </c>
    </row>
    <row r="83" spans="1:42" x14ac:dyDescent="0.2">
      <c r="A83" s="3" t="s">
        <v>79</v>
      </c>
      <c r="B83" s="3" t="s">
        <v>70</v>
      </c>
      <c r="C83" s="3" t="s">
        <v>17</v>
      </c>
      <c r="D83" s="3" t="s">
        <v>75</v>
      </c>
      <c r="E83" s="38" t="s">
        <v>11</v>
      </c>
      <c r="F83" s="3" t="s">
        <v>9</v>
      </c>
      <c r="G83" s="8"/>
      <c r="H83" s="8"/>
      <c r="I83" s="8">
        <v>-1</v>
      </c>
      <c r="J83" s="8">
        <v>-1</v>
      </c>
      <c r="K83" s="8">
        <v>-1</v>
      </c>
      <c r="L83" s="8">
        <v>-1</v>
      </c>
      <c r="M83" s="8">
        <v>-1</v>
      </c>
      <c r="N83" s="8">
        <v>-1</v>
      </c>
      <c r="O83" s="8">
        <v>-1</v>
      </c>
      <c r="P83" s="8"/>
      <c r="Q83" s="8"/>
      <c r="R83" s="8"/>
      <c r="S83" s="8"/>
      <c r="T83" s="8"/>
      <c r="U83" s="8"/>
      <c r="V83" s="8"/>
      <c r="W83" s="8"/>
      <c r="X83" s="8"/>
      <c r="Y83" s="8"/>
      <c r="Z83" s="8"/>
      <c r="AA83" s="8"/>
      <c r="AB83" s="8"/>
      <c r="AC83" s="8"/>
      <c r="AD83" s="8"/>
      <c r="AE83" s="8"/>
      <c r="AF83" s="8"/>
      <c r="AG83" s="8"/>
      <c r="AH83" s="8"/>
      <c r="AI83" s="8"/>
      <c r="AJ83" s="8"/>
      <c r="AK83" s="12">
        <v>39</v>
      </c>
    </row>
    <row r="84" spans="1:42" x14ac:dyDescent="0.2">
      <c r="A84" s="3" t="s">
        <v>79</v>
      </c>
      <c r="B84" s="3" t="s">
        <v>70</v>
      </c>
      <c r="C84" s="3" t="s">
        <v>7</v>
      </c>
      <c r="D84" s="3" t="s">
        <v>72</v>
      </c>
      <c r="E84" s="38" t="s">
        <v>34</v>
      </c>
      <c r="F84" s="3" t="s">
        <v>8</v>
      </c>
      <c r="G84" s="8"/>
      <c r="H84" s="8"/>
      <c r="I84" s="8"/>
      <c r="J84" s="8"/>
      <c r="K84" s="8"/>
      <c r="L84" s="8"/>
      <c r="M84" s="8"/>
      <c r="N84" s="8"/>
      <c r="O84" s="8"/>
      <c r="P84" s="8">
        <v>27</v>
      </c>
      <c r="Q84" s="8"/>
      <c r="R84" s="8"/>
      <c r="S84" s="8"/>
      <c r="T84" s="8"/>
      <c r="U84" s="8"/>
      <c r="V84" s="8"/>
      <c r="W84" s="8"/>
      <c r="X84" s="8"/>
      <c r="Y84" s="8"/>
      <c r="Z84" s="8"/>
      <c r="AA84" s="8"/>
      <c r="AB84" s="8"/>
      <c r="AC84" s="8"/>
      <c r="AD84" s="8"/>
      <c r="AE84" s="8"/>
      <c r="AF84" s="8"/>
      <c r="AG84" s="8"/>
      <c r="AH84" s="8"/>
      <c r="AI84" s="8"/>
      <c r="AJ84" s="8"/>
      <c r="AK84" s="12">
        <v>40</v>
      </c>
      <c r="AM84" s="9">
        <f>+AP84/$AP$3</f>
        <v>1.9826792407205018E-4</v>
      </c>
      <c r="AN84" s="10">
        <f>+AN82+AM84</f>
        <v>0.99947751261727524</v>
      </c>
      <c r="AP84" s="5">
        <f>SUM(G84:AJ84)</f>
        <v>27</v>
      </c>
    </row>
    <row r="85" spans="1:42" x14ac:dyDescent="0.2">
      <c r="A85" s="3" t="s">
        <v>79</v>
      </c>
      <c r="B85" s="3" t="s">
        <v>70</v>
      </c>
      <c r="C85" s="3" t="s">
        <v>7</v>
      </c>
      <c r="D85" s="3" t="s">
        <v>72</v>
      </c>
      <c r="E85" s="38" t="s">
        <v>34</v>
      </c>
      <c r="F85" s="3" t="s">
        <v>9</v>
      </c>
      <c r="G85" s="8"/>
      <c r="H85" s="8"/>
      <c r="I85" s="8"/>
      <c r="J85" s="8"/>
      <c r="K85" s="8"/>
      <c r="L85" s="8"/>
      <c r="M85" s="8"/>
      <c r="N85" s="8"/>
      <c r="O85" s="8"/>
      <c r="P85" s="8">
        <v>-1</v>
      </c>
      <c r="Q85" s="8"/>
      <c r="R85" s="8"/>
      <c r="S85" s="8"/>
      <c r="T85" s="8"/>
      <c r="U85" s="8"/>
      <c r="V85" s="8"/>
      <c r="W85" s="8"/>
      <c r="X85" s="8"/>
      <c r="Y85" s="8"/>
      <c r="Z85" s="8"/>
      <c r="AA85" s="8"/>
      <c r="AB85" s="8"/>
      <c r="AC85" s="8"/>
      <c r="AD85" s="8"/>
      <c r="AE85" s="8"/>
      <c r="AF85" s="8"/>
      <c r="AG85" s="8"/>
      <c r="AH85" s="8"/>
      <c r="AI85" s="8"/>
      <c r="AJ85" s="8"/>
      <c r="AK85" s="12">
        <v>40</v>
      </c>
    </row>
    <row r="86" spans="1:42" x14ac:dyDescent="0.2">
      <c r="A86" s="3" t="s">
        <v>79</v>
      </c>
      <c r="B86" s="3" t="s">
        <v>70</v>
      </c>
      <c r="C86" s="3" t="s">
        <v>7</v>
      </c>
      <c r="D86" s="3" t="s">
        <v>149</v>
      </c>
      <c r="E86" s="38" t="s">
        <v>62</v>
      </c>
      <c r="F86" s="3" t="s">
        <v>8</v>
      </c>
      <c r="G86" s="8"/>
      <c r="H86" s="8"/>
      <c r="I86" s="8"/>
      <c r="J86" s="8"/>
      <c r="K86" s="8"/>
      <c r="L86" s="8"/>
      <c r="M86" s="8"/>
      <c r="N86" s="8"/>
      <c r="O86" s="8"/>
      <c r="P86" s="8"/>
      <c r="Q86" s="8"/>
      <c r="R86" s="8"/>
      <c r="S86" s="8"/>
      <c r="T86" s="8"/>
      <c r="U86" s="8"/>
      <c r="V86" s="8"/>
      <c r="W86" s="8"/>
      <c r="X86" s="8"/>
      <c r="Y86" s="8">
        <v>5.1999999999999998E-2</v>
      </c>
      <c r="Z86" s="8">
        <v>1.518</v>
      </c>
      <c r="AA86" s="8">
        <v>3.1720000000000002</v>
      </c>
      <c r="AB86" s="8"/>
      <c r="AC86" s="8">
        <v>1.093</v>
      </c>
      <c r="AD86" s="8"/>
      <c r="AE86" s="8">
        <v>2.3E-2</v>
      </c>
      <c r="AF86" s="8">
        <v>3.0539999999999998</v>
      </c>
      <c r="AG86" s="8"/>
      <c r="AH86" s="8">
        <v>0.49199999999999999</v>
      </c>
      <c r="AI86" s="8">
        <v>0.14000000000000001</v>
      </c>
      <c r="AJ86" s="8">
        <v>2.169</v>
      </c>
      <c r="AK86" s="12">
        <v>41</v>
      </c>
      <c r="AM86" s="9">
        <f>+AP86/$AP$3</f>
        <v>8.6011562765034226E-5</v>
      </c>
      <c r="AN86" s="10">
        <f>+AN84+AM86</f>
        <v>0.99956352418004024</v>
      </c>
      <c r="AP86" s="5">
        <f>SUM(G86:AJ86)</f>
        <v>11.713000000000001</v>
      </c>
    </row>
    <row r="87" spans="1:42" x14ac:dyDescent="0.2">
      <c r="A87" s="3" t="s">
        <v>79</v>
      </c>
      <c r="B87" s="3" t="s">
        <v>70</v>
      </c>
      <c r="C87" s="3" t="s">
        <v>7</v>
      </c>
      <c r="D87" s="3" t="s">
        <v>149</v>
      </c>
      <c r="E87" s="38" t="s">
        <v>62</v>
      </c>
      <c r="F87" s="3" t="s">
        <v>9</v>
      </c>
      <c r="G87" s="8"/>
      <c r="H87" s="8"/>
      <c r="I87" s="8"/>
      <c r="J87" s="8"/>
      <c r="K87" s="8"/>
      <c r="L87" s="8"/>
      <c r="M87" s="8"/>
      <c r="N87" s="8"/>
      <c r="O87" s="8"/>
      <c r="P87" s="8"/>
      <c r="Q87" s="8"/>
      <c r="R87" s="8"/>
      <c r="S87" s="8"/>
      <c r="T87" s="8"/>
      <c r="U87" s="8"/>
      <c r="V87" s="8"/>
      <c r="W87" s="8"/>
      <c r="X87" s="8"/>
      <c r="Y87" s="8">
        <v>-1</v>
      </c>
      <c r="Z87" s="8">
        <v>-1</v>
      </c>
      <c r="AA87" s="8">
        <v>-1</v>
      </c>
      <c r="AB87" s="8"/>
      <c r="AC87" s="8">
        <v>-1</v>
      </c>
      <c r="AD87" s="8"/>
      <c r="AE87" s="8">
        <v>-1</v>
      </c>
      <c r="AF87" s="8">
        <v>-1</v>
      </c>
      <c r="AG87" s="8"/>
      <c r="AH87" s="8">
        <v>-1</v>
      </c>
      <c r="AI87" s="8">
        <v>-1</v>
      </c>
      <c r="AJ87" s="8">
        <v>-1</v>
      </c>
      <c r="AK87" s="12">
        <v>41</v>
      </c>
    </row>
    <row r="88" spans="1:42" x14ac:dyDescent="0.2">
      <c r="A88" s="3" t="s">
        <v>79</v>
      </c>
      <c r="B88" s="3" t="s">
        <v>70</v>
      </c>
      <c r="C88" s="3" t="s">
        <v>7</v>
      </c>
      <c r="D88" s="3" t="s">
        <v>149</v>
      </c>
      <c r="E88" s="38" t="s">
        <v>15</v>
      </c>
      <c r="F88" s="3" t="s">
        <v>8</v>
      </c>
      <c r="G88" s="8"/>
      <c r="H88" s="8"/>
      <c r="I88" s="8"/>
      <c r="J88" s="8"/>
      <c r="K88" s="8"/>
      <c r="L88" s="8"/>
      <c r="M88" s="8"/>
      <c r="N88" s="8"/>
      <c r="O88" s="8"/>
      <c r="P88" s="8"/>
      <c r="Q88" s="8"/>
      <c r="R88" s="8"/>
      <c r="S88" s="8"/>
      <c r="T88" s="8"/>
      <c r="U88" s="8"/>
      <c r="V88" s="8"/>
      <c r="W88" s="8"/>
      <c r="X88" s="8"/>
      <c r="Y88" s="8"/>
      <c r="Z88" s="8"/>
      <c r="AA88" s="8"/>
      <c r="AB88" s="8"/>
      <c r="AC88" s="8"/>
      <c r="AD88" s="8"/>
      <c r="AE88" s="8"/>
      <c r="AF88" s="8"/>
      <c r="AG88" s="8">
        <v>11.433999999999999</v>
      </c>
      <c r="AH88" s="8"/>
      <c r="AI88" s="8"/>
      <c r="AJ88" s="8"/>
      <c r="AK88" s="12">
        <v>42</v>
      </c>
      <c r="AM88" s="9">
        <f>+AP88/$AP$3</f>
        <v>8.3962794216289692E-5</v>
      </c>
      <c r="AN88" s="10">
        <f>+AN86+AM88</f>
        <v>0.99964748697425654</v>
      </c>
      <c r="AP88" s="5">
        <f>SUM(G88:AJ88)</f>
        <v>11.433999999999999</v>
      </c>
    </row>
    <row r="89" spans="1:42" x14ac:dyDescent="0.2">
      <c r="A89" s="3" t="s">
        <v>79</v>
      </c>
      <c r="B89" s="3" t="s">
        <v>70</v>
      </c>
      <c r="C89" s="3" t="s">
        <v>7</v>
      </c>
      <c r="D89" s="3" t="s">
        <v>149</v>
      </c>
      <c r="E89" s="38" t="s">
        <v>15</v>
      </c>
      <c r="F89" s="3" t="s">
        <v>9</v>
      </c>
      <c r="G89" s="8"/>
      <c r="H89" s="8"/>
      <c r="I89" s="8"/>
      <c r="J89" s="8"/>
      <c r="K89" s="8"/>
      <c r="L89" s="8"/>
      <c r="M89" s="8"/>
      <c r="N89" s="8"/>
      <c r="O89" s="8"/>
      <c r="P89" s="8"/>
      <c r="Q89" s="8"/>
      <c r="R89" s="8"/>
      <c r="S89" s="8"/>
      <c r="T89" s="8"/>
      <c r="U89" s="8"/>
      <c r="V89" s="8"/>
      <c r="W89" s="8"/>
      <c r="X89" s="8"/>
      <c r="Y89" s="8"/>
      <c r="Z89" s="8"/>
      <c r="AA89" s="8"/>
      <c r="AB89" s="8"/>
      <c r="AC89" s="8"/>
      <c r="AD89" s="8"/>
      <c r="AE89" s="8"/>
      <c r="AF89" s="8"/>
      <c r="AG89" s="8">
        <v>-1</v>
      </c>
      <c r="AH89" s="8"/>
      <c r="AI89" s="8"/>
      <c r="AJ89" s="8"/>
      <c r="AK89" s="12">
        <v>42</v>
      </c>
    </row>
    <row r="90" spans="1:42" x14ac:dyDescent="0.2">
      <c r="A90" s="3" t="s">
        <v>79</v>
      </c>
      <c r="B90" s="3" t="s">
        <v>70</v>
      </c>
      <c r="C90" s="3" t="s">
        <v>7</v>
      </c>
      <c r="D90" s="3" t="s">
        <v>149</v>
      </c>
      <c r="E90" s="38" t="s">
        <v>25</v>
      </c>
      <c r="F90" s="3" t="s">
        <v>8</v>
      </c>
      <c r="G90" s="8"/>
      <c r="H90" s="8"/>
      <c r="I90" s="8"/>
      <c r="J90" s="8"/>
      <c r="K90" s="8"/>
      <c r="L90" s="8"/>
      <c r="M90" s="8"/>
      <c r="N90" s="8"/>
      <c r="O90" s="8"/>
      <c r="P90" s="8"/>
      <c r="Q90" s="8"/>
      <c r="R90" s="8"/>
      <c r="S90" s="8"/>
      <c r="T90" s="8"/>
      <c r="U90" s="8"/>
      <c r="V90" s="8"/>
      <c r="W90" s="8"/>
      <c r="X90" s="8"/>
      <c r="Y90" s="8"/>
      <c r="Z90" s="8">
        <v>0.01</v>
      </c>
      <c r="AA90" s="8"/>
      <c r="AB90" s="8">
        <v>0.69499999999999995</v>
      </c>
      <c r="AC90" s="8">
        <v>0.188</v>
      </c>
      <c r="AD90" s="8">
        <v>0.315</v>
      </c>
      <c r="AE90" s="8">
        <v>0.59699999999999998</v>
      </c>
      <c r="AF90" s="8">
        <v>2.524</v>
      </c>
      <c r="AG90" s="8">
        <v>0.81499999999999995</v>
      </c>
      <c r="AH90" s="8">
        <v>1.641</v>
      </c>
      <c r="AI90" s="8">
        <v>0.53</v>
      </c>
      <c r="AJ90" s="8">
        <v>3.94</v>
      </c>
      <c r="AK90" s="12">
        <v>43</v>
      </c>
      <c r="AM90" s="9">
        <f>+AP90/$AP$3</f>
        <v>8.2648351312256479E-5</v>
      </c>
      <c r="AN90" s="10">
        <f>+AN88+AM90</f>
        <v>0.99973013532556876</v>
      </c>
      <c r="AP90" s="5">
        <f>SUM(G90:AJ90)</f>
        <v>11.255000000000001</v>
      </c>
    </row>
    <row r="91" spans="1:42" x14ac:dyDescent="0.2">
      <c r="A91" s="3" t="s">
        <v>79</v>
      </c>
      <c r="B91" s="3" t="s">
        <v>70</v>
      </c>
      <c r="C91" s="3" t="s">
        <v>7</v>
      </c>
      <c r="D91" s="3" t="s">
        <v>149</v>
      </c>
      <c r="E91" s="38" t="s">
        <v>25</v>
      </c>
      <c r="F91" s="3" t="s">
        <v>9</v>
      </c>
      <c r="G91" s="8"/>
      <c r="H91" s="8"/>
      <c r="I91" s="8"/>
      <c r="J91" s="8"/>
      <c r="K91" s="8"/>
      <c r="L91" s="8"/>
      <c r="M91" s="8"/>
      <c r="N91" s="8"/>
      <c r="O91" s="8"/>
      <c r="P91" s="8"/>
      <c r="Q91" s="8"/>
      <c r="R91" s="8"/>
      <c r="S91" s="8"/>
      <c r="T91" s="8"/>
      <c r="U91" s="8"/>
      <c r="V91" s="8"/>
      <c r="W91" s="8"/>
      <c r="X91" s="8"/>
      <c r="Y91" s="8"/>
      <c r="Z91" s="8">
        <v>-1</v>
      </c>
      <c r="AA91" s="8"/>
      <c r="AB91" s="8" t="s">
        <v>13</v>
      </c>
      <c r="AC91" s="8" t="s">
        <v>13</v>
      </c>
      <c r="AD91" s="8" t="s">
        <v>13</v>
      </c>
      <c r="AE91" s="8" t="s">
        <v>13</v>
      </c>
      <c r="AF91" s="8" t="s">
        <v>13</v>
      </c>
      <c r="AG91" s="8" t="s">
        <v>13</v>
      </c>
      <c r="AH91" s="8" t="s">
        <v>13</v>
      </c>
      <c r="AI91" s="8">
        <v>-1</v>
      </c>
      <c r="AJ91" s="8">
        <v>-1</v>
      </c>
      <c r="AK91" s="12">
        <v>43</v>
      </c>
    </row>
    <row r="92" spans="1:42" x14ac:dyDescent="0.2">
      <c r="A92" s="3" t="s">
        <v>79</v>
      </c>
      <c r="B92" s="3" t="s">
        <v>70</v>
      </c>
      <c r="C92" s="3" t="s">
        <v>7</v>
      </c>
      <c r="D92" s="3" t="s">
        <v>139</v>
      </c>
      <c r="E92" s="38" t="s">
        <v>27</v>
      </c>
      <c r="F92" s="3" t="s">
        <v>8</v>
      </c>
      <c r="G92" s="8"/>
      <c r="H92" s="8"/>
      <c r="I92" s="8"/>
      <c r="J92" s="8"/>
      <c r="K92" s="8"/>
      <c r="L92" s="8"/>
      <c r="M92" s="8"/>
      <c r="N92" s="8"/>
      <c r="O92" s="8"/>
      <c r="P92" s="8"/>
      <c r="Q92" s="8"/>
      <c r="R92" s="8"/>
      <c r="S92" s="8"/>
      <c r="T92" s="8"/>
      <c r="U92" s="8"/>
      <c r="V92" s="8"/>
      <c r="W92" s="8"/>
      <c r="X92" s="8"/>
      <c r="Y92" s="8"/>
      <c r="Z92" s="8"/>
      <c r="AA92" s="8"/>
      <c r="AB92" s="8"/>
      <c r="AC92" s="8"/>
      <c r="AD92" s="8"/>
      <c r="AE92" s="8">
        <v>0.2</v>
      </c>
      <c r="AF92" s="8"/>
      <c r="AG92" s="8">
        <v>9.5000000000000001E-2</v>
      </c>
      <c r="AH92" s="8"/>
      <c r="AI92" s="8">
        <v>0.01</v>
      </c>
      <c r="AJ92" s="8">
        <v>10.477</v>
      </c>
      <c r="AK92" s="12">
        <v>44</v>
      </c>
      <c r="AM92" s="9">
        <f>+AP92/$AP$3</f>
        <v>7.9174991012772032E-5</v>
      </c>
      <c r="AN92" s="10">
        <f>+AN90+AM92</f>
        <v>0.99980931031658149</v>
      </c>
      <c r="AP92" s="5">
        <f>SUM(G92:AJ92)</f>
        <v>10.782</v>
      </c>
    </row>
    <row r="93" spans="1:42" x14ac:dyDescent="0.2">
      <c r="A93" s="3" t="s">
        <v>79</v>
      </c>
      <c r="B93" s="3" t="s">
        <v>70</v>
      </c>
      <c r="C93" s="3" t="s">
        <v>7</v>
      </c>
      <c r="D93" s="3" t="s">
        <v>139</v>
      </c>
      <c r="E93" s="38" t="s">
        <v>27</v>
      </c>
      <c r="F93" s="3" t="s">
        <v>9</v>
      </c>
      <c r="G93" s="8"/>
      <c r="H93" s="8"/>
      <c r="I93" s="8"/>
      <c r="J93" s="8"/>
      <c r="K93" s="8"/>
      <c r="L93" s="8"/>
      <c r="M93" s="8"/>
      <c r="N93" s="8"/>
      <c r="O93" s="8"/>
      <c r="P93" s="8"/>
      <c r="Q93" s="8"/>
      <c r="R93" s="8"/>
      <c r="S93" s="8"/>
      <c r="T93" s="8"/>
      <c r="U93" s="8"/>
      <c r="V93" s="8"/>
      <c r="W93" s="8"/>
      <c r="X93" s="8"/>
      <c r="Y93" s="8"/>
      <c r="Z93" s="8"/>
      <c r="AA93" s="8"/>
      <c r="AB93" s="8"/>
      <c r="AC93" s="8"/>
      <c r="AD93" s="8"/>
      <c r="AE93" s="8">
        <v>-1</v>
      </c>
      <c r="AF93" s="8" t="s">
        <v>13</v>
      </c>
      <c r="AG93" s="8" t="s">
        <v>13</v>
      </c>
      <c r="AH93" s="8"/>
      <c r="AI93" s="8" t="s">
        <v>13</v>
      </c>
      <c r="AJ93" s="8" t="s">
        <v>13</v>
      </c>
      <c r="AK93" s="12">
        <v>44</v>
      </c>
    </row>
    <row r="94" spans="1:42" x14ac:dyDescent="0.2">
      <c r="A94" s="3" t="s">
        <v>79</v>
      </c>
      <c r="B94" s="3" t="s">
        <v>70</v>
      </c>
      <c r="C94" s="3" t="s">
        <v>7</v>
      </c>
      <c r="D94" s="3" t="s">
        <v>147</v>
      </c>
      <c r="E94" s="38" t="s">
        <v>62</v>
      </c>
      <c r="F94" s="3" t="s">
        <v>8</v>
      </c>
      <c r="G94" s="8"/>
      <c r="H94" s="8"/>
      <c r="I94" s="8"/>
      <c r="J94" s="8"/>
      <c r="K94" s="8"/>
      <c r="L94" s="8"/>
      <c r="M94" s="8"/>
      <c r="N94" s="8"/>
      <c r="O94" s="8"/>
      <c r="P94" s="8"/>
      <c r="Q94" s="8"/>
      <c r="R94" s="8"/>
      <c r="S94" s="8"/>
      <c r="T94" s="8"/>
      <c r="U94" s="8"/>
      <c r="V94" s="8"/>
      <c r="W94" s="8"/>
      <c r="X94" s="8"/>
      <c r="Y94" s="8"/>
      <c r="Z94" s="8"/>
      <c r="AA94" s="8"/>
      <c r="AB94" s="8">
        <v>0.23899999999999999</v>
      </c>
      <c r="AC94" s="8">
        <v>0.61699999999999999</v>
      </c>
      <c r="AD94" s="8">
        <v>0.86099999999999999</v>
      </c>
      <c r="AE94" s="8">
        <v>0.25900000000000001</v>
      </c>
      <c r="AF94" s="8">
        <v>1.3260000000000001</v>
      </c>
      <c r="AG94" s="8">
        <v>0.82599999999999996</v>
      </c>
      <c r="AH94" s="8">
        <v>0.46500000000000002</v>
      </c>
      <c r="AI94" s="8">
        <v>1.45</v>
      </c>
      <c r="AJ94" s="8">
        <v>0.76300000000000001</v>
      </c>
      <c r="AK94" s="12">
        <v>45</v>
      </c>
      <c r="AM94" s="9">
        <f>+AP94/$AP$3</f>
        <v>4.9978203379050873E-5</v>
      </c>
      <c r="AN94" s="10">
        <f>+AN92+AM94</f>
        <v>0.99985928851996053</v>
      </c>
      <c r="AP94" s="5">
        <f>SUM(G94:AJ94)</f>
        <v>6.806</v>
      </c>
    </row>
    <row r="95" spans="1:42" x14ac:dyDescent="0.2">
      <c r="A95" s="3" t="s">
        <v>79</v>
      </c>
      <c r="B95" s="3" t="s">
        <v>70</v>
      </c>
      <c r="C95" s="3" t="s">
        <v>7</v>
      </c>
      <c r="D95" s="3" t="s">
        <v>147</v>
      </c>
      <c r="E95" s="38" t="s">
        <v>62</v>
      </c>
      <c r="F95" s="3" t="s">
        <v>9</v>
      </c>
      <c r="G95" s="8"/>
      <c r="H95" s="8"/>
      <c r="I95" s="8"/>
      <c r="J95" s="8"/>
      <c r="K95" s="8"/>
      <c r="L95" s="8"/>
      <c r="M95" s="8"/>
      <c r="N95" s="8"/>
      <c r="O95" s="8"/>
      <c r="P95" s="8"/>
      <c r="Q95" s="8"/>
      <c r="R95" s="8"/>
      <c r="S95" s="8"/>
      <c r="T95" s="8"/>
      <c r="U95" s="8"/>
      <c r="V95" s="8"/>
      <c r="W95" s="8"/>
      <c r="X95" s="8"/>
      <c r="Y95" s="8"/>
      <c r="Z95" s="8"/>
      <c r="AA95" s="8"/>
      <c r="AB95" s="8">
        <v>-1</v>
      </c>
      <c r="AC95" s="8">
        <v>-1</v>
      </c>
      <c r="AD95" s="8">
        <v>-1</v>
      </c>
      <c r="AE95" s="8">
        <v>-1</v>
      </c>
      <c r="AF95" s="8">
        <v>-1</v>
      </c>
      <c r="AG95" s="8">
        <v>-1</v>
      </c>
      <c r="AH95" s="8">
        <v>-1</v>
      </c>
      <c r="AI95" s="8">
        <v>-1</v>
      </c>
      <c r="AJ95" s="8">
        <v>-1</v>
      </c>
      <c r="AK95" s="12">
        <v>45</v>
      </c>
    </row>
    <row r="96" spans="1:42" x14ac:dyDescent="0.2">
      <c r="A96" s="3" t="s">
        <v>79</v>
      </c>
      <c r="B96" s="3" t="s">
        <v>70</v>
      </c>
      <c r="C96" s="3" t="s">
        <v>7</v>
      </c>
      <c r="D96" s="3" t="s">
        <v>147</v>
      </c>
      <c r="E96" s="38" t="s">
        <v>63</v>
      </c>
      <c r="F96" s="3" t="s">
        <v>8</v>
      </c>
      <c r="G96" s="8"/>
      <c r="H96" s="8"/>
      <c r="I96" s="8"/>
      <c r="J96" s="8"/>
      <c r="K96" s="8"/>
      <c r="L96" s="8"/>
      <c r="M96" s="8"/>
      <c r="N96" s="8"/>
      <c r="O96" s="8"/>
      <c r="P96" s="8"/>
      <c r="Q96" s="8"/>
      <c r="R96" s="8"/>
      <c r="S96" s="8"/>
      <c r="T96" s="8"/>
      <c r="U96" s="8"/>
      <c r="V96" s="8"/>
      <c r="W96" s="8"/>
      <c r="X96" s="8">
        <v>9.4E-2</v>
      </c>
      <c r="Y96" s="8">
        <v>0.20799999999999999</v>
      </c>
      <c r="Z96" s="8">
        <v>1.069</v>
      </c>
      <c r="AA96" s="8">
        <v>1.149</v>
      </c>
      <c r="AB96" s="8">
        <v>0.23400000000000001</v>
      </c>
      <c r="AC96" s="8">
        <v>0.54600000000000004</v>
      </c>
      <c r="AD96" s="8">
        <v>0.626</v>
      </c>
      <c r="AE96" s="8">
        <v>0.755</v>
      </c>
      <c r="AF96" s="8">
        <v>0.187</v>
      </c>
      <c r="AG96" s="8">
        <v>0.17799999999999999</v>
      </c>
      <c r="AH96" s="8">
        <v>0.21099999999999999</v>
      </c>
      <c r="AI96" s="8">
        <v>0.17599999999999999</v>
      </c>
      <c r="AJ96" s="8">
        <v>3.7999999999999999E-2</v>
      </c>
      <c r="AK96" s="12">
        <v>46</v>
      </c>
      <c r="AM96" s="9">
        <f>+AP96/$AP$3</f>
        <v>4.0174956022155062E-5</v>
      </c>
      <c r="AN96" s="10">
        <f>+AN94+AM96</f>
        <v>0.99989946347598269</v>
      </c>
      <c r="AP96" s="5">
        <f>SUM(G96:AJ96)</f>
        <v>5.471000000000001</v>
      </c>
    </row>
    <row r="97" spans="1:42" x14ac:dyDescent="0.2">
      <c r="A97" s="3" t="s">
        <v>79</v>
      </c>
      <c r="B97" s="3" t="s">
        <v>70</v>
      </c>
      <c r="C97" s="3" t="s">
        <v>7</v>
      </c>
      <c r="D97" s="3" t="s">
        <v>147</v>
      </c>
      <c r="E97" s="38" t="s">
        <v>63</v>
      </c>
      <c r="F97" s="3" t="s">
        <v>9</v>
      </c>
      <c r="G97" s="8"/>
      <c r="H97" s="8"/>
      <c r="I97" s="8"/>
      <c r="J97" s="8"/>
      <c r="K97" s="8"/>
      <c r="L97" s="8"/>
      <c r="M97" s="8"/>
      <c r="N97" s="8"/>
      <c r="O97" s="8"/>
      <c r="P97" s="8"/>
      <c r="Q97" s="8"/>
      <c r="R97" s="8"/>
      <c r="S97" s="8"/>
      <c r="T97" s="8"/>
      <c r="U97" s="8"/>
      <c r="V97" s="8"/>
      <c r="W97" s="8"/>
      <c r="X97" s="8">
        <v>-1</v>
      </c>
      <c r="Y97" s="8">
        <v>-1</v>
      </c>
      <c r="Z97" s="8">
        <v>-1</v>
      </c>
      <c r="AA97" s="8">
        <v>-1</v>
      </c>
      <c r="AB97" s="8">
        <v>-1</v>
      </c>
      <c r="AC97" s="8">
        <v>-1</v>
      </c>
      <c r="AD97" s="8">
        <v>-1</v>
      </c>
      <c r="AE97" s="8">
        <v>-1</v>
      </c>
      <c r="AF97" s="8">
        <v>-1</v>
      </c>
      <c r="AG97" s="8">
        <v>-1</v>
      </c>
      <c r="AH97" s="8">
        <v>-1</v>
      </c>
      <c r="AI97" s="8">
        <v>-1</v>
      </c>
      <c r="AJ97" s="8">
        <v>-1</v>
      </c>
      <c r="AK97" s="12">
        <v>46</v>
      </c>
    </row>
    <row r="98" spans="1:42" x14ac:dyDescent="0.2">
      <c r="A98" s="3" t="s">
        <v>79</v>
      </c>
      <c r="B98" s="3" t="s">
        <v>70</v>
      </c>
      <c r="C98" s="3" t="s">
        <v>7</v>
      </c>
      <c r="D98" s="3" t="s">
        <v>149</v>
      </c>
      <c r="E98" s="38" t="s">
        <v>27</v>
      </c>
      <c r="F98" s="3" t="s">
        <v>8</v>
      </c>
      <c r="G98" s="8"/>
      <c r="H98" s="8"/>
      <c r="I98" s="8"/>
      <c r="J98" s="8"/>
      <c r="K98" s="8"/>
      <c r="L98" s="8"/>
      <c r="M98" s="8"/>
      <c r="N98" s="8"/>
      <c r="O98" s="8"/>
      <c r="P98" s="8"/>
      <c r="Q98" s="8"/>
      <c r="R98" s="8"/>
      <c r="S98" s="8"/>
      <c r="T98" s="8"/>
      <c r="U98" s="8"/>
      <c r="V98" s="8"/>
      <c r="W98" s="8"/>
      <c r="X98" s="8"/>
      <c r="Y98" s="8"/>
      <c r="Z98" s="8"/>
      <c r="AA98" s="8"/>
      <c r="AB98" s="8"/>
      <c r="AC98" s="8"/>
      <c r="AD98" s="8">
        <v>0.13700000000000001</v>
      </c>
      <c r="AE98" s="8"/>
      <c r="AF98" s="8"/>
      <c r="AG98" s="8"/>
      <c r="AH98" s="8">
        <v>3.883</v>
      </c>
      <c r="AI98" s="8">
        <v>1E-3</v>
      </c>
      <c r="AJ98" s="8"/>
      <c r="AK98" s="12">
        <v>47</v>
      </c>
      <c r="AM98" s="9">
        <f>+AP98/$AP$3</f>
        <v>2.9527234173841251E-5</v>
      </c>
      <c r="AN98" s="10">
        <f>+AN96+AM98</f>
        <v>0.99992899071015651</v>
      </c>
      <c r="AP98" s="5">
        <f>SUM(G98:AJ98)</f>
        <v>4.0209999999999999</v>
      </c>
    </row>
    <row r="99" spans="1:42" x14ac:dyDescent="0.2">
      <c r="A99" s="3" t="s">
        <v>79</v>
      </c>
      <c r="B99" s="3" t="s">
        <v>70</v>
      </c>
      <c r="C99" s="3" t="s">
        <v>7</v>
      </c>
      <c r="D99" s="3" t="s">
        <v>149</v>
      </c>
      <c r="E99" s="38" t="s">
        <v>27</v>
      </c>
      <c r="F99" s="3" t="s">
        <v>9</v>
      </c>
      <c r="G99" s="8"/>
      <c r="H99" s="8"/>
      <c r="I99" s="8"/>
      <c r="J99" s="8"/>
      <c r="K99" s="8"/>
      <c r="L99" s="8"/>
      <c r="M99" s="8"/>
      <c r="N99" s="8"/>
      <c r="O99" s="8"/>
      <c r="P99" s="8"/>
      <c r="Q99" s="8"/>
      <c r="R99" s="8"/>
      <c r="S99" s="8"/>
      <c r="T99" s="8"/>
      <c r="U99" s="8"/>
      <c r="V99" s="8"/>
      <c r="W99" s="8"/>
      <c r="X99" s="8"/>
      <c r="Y99" s="8"/>
      <c r="Z99" s="8"/>
      <c r="AA99" s="8"/>
      <c r="AB99" s="8"/>
      <c r="AC99" s="8"/>
      <c r="AD99" s="8">
        <v>-1</v>
      </c>
      <c r="AE99" s="8"/>
      <c r="AF99" s="8"/>
      <c r="AG99" s="8"/>
      <c r="AH99" s="8">
        <v>-1</v>
      </c>
      <c r="AI99" s="8">
        <v>-1</v>
      </c>
      <c r="AJ99" s="8"/>
      <c r="AK99" s="12">
        <v>47</v>
      </c>
    </row>
    <row r="100" spans="1:42" x14ac:dyDescent="0.2">
      <c r="A100" s="3" t="s">
        <v>79</v>
      </c>
      <c r="B100" s="3" t="s">
        <v>70</v>
      </c>
      <c r="C100" s="3" t="s">
        <v>7</v>
      </c>
      <c r="D100" s="3" t="s">
        <v>147</v>
      </c>
      <c r="E100" s="38" t="s">
        <v>33</v>
      </c>
      <c r="F100" s="3" t="s">
        <v>8</v>
      </c>
      <c r="G100" s="8"/>
      <c r="H100" s="8"/>
      <c r="I100" s="8"/>
      <c r="J100" s="8"/>
      <c r="K100" s="8"/>
      <c r="L100" s="8"/>
      <c r="M100" s="8"/>
      <c r="N100" s="8"/>
      <c r="O100" s="8"/>
      <c r="P100" s="8"/>
      <c r="Q100" s="8"/>
      <c r="R100" s="8"/>
      <c r="S100" s="8"/>
      <c r="T100" s="8"/>
      <c r="U100" s="8"/>
      <c r="V100" s="8"/>
      <c r="W100" s="8"/>
      <c r="X100" s="8"/>
      <c r="Y100" s="8">
        <v>4.5999999999999999E-2</v>
      </c>
      <c r="Z100" s="8">
        <v>0.45700000000000002</v>
      </c>
      <c r="AA100" s="8">
        <v>0.14399999999999999</v>
      </c>
      <c r="AB100" s="8">
        <v>0.28499999999999998</v>
      </c>
      <c r="AC100" s="8">
        <v>0.38800000000000001</v>
      </c>
      <c r="AD100" s="8">
        <v>0.17</v>
      </c>
      <c r="AE100" s="8">
        <v>0.17</v>
      </c>
      <c r="AF100" s="8">
        <v>6.3E-2</v>
      </c>
      <c r="AG100" s="8">
        <v>4.2999999999999997E-2</v>
      </c>
      <c r="AH100" s="8">
        <v>4.3999999999999997E-2</v>
      </c>
      <c r="AI100" s="8">
        <v>0.32</v>
      </c>
      <c r="AJ100" s="8">
        <v>0.19</v>
      </c>
      <c r="AK100" s="12">
        <v>48</v>
      </c>
      <c r="AM100" s="9">
        <f>+AP100/$AP$3</f>
        <v>1.7036354957302084E-5</v>
      </c>
      <c r="AN100" s="10">
        <f>+AN98+AM100</f>
        <v>0.99994602706511382</v>
      </c>
      <c r="AP100" s="5">
        <f>SUM(G100:AJ100)</f>
        <v>2.3199999999999994</v>
      </c>
    </row>
    <row r="101" spans="1:42" x14ac:dyDescent="0.2">
      <c r="A101" s="3" t="s">
        <v>79</v>
      </c>
      <c r="B101" s="3" t="s">
        <v>70</v>
      </c>
      <c r="C101" s="3" t="s">
        <v>7</v>
      </c>
      <c r="D101" s="3" t="s">
        <v>147</v>
      </c>
      <c r="E101" s="38" t="s">
        <v>33</v>
      </c>
      <c r="F101" s="3" t="s">
        <v>9</v>
      </c>
      <c r="G101" s="8"/>
      <c r="H101" s="8"/>
      <c r="I101" s="8"/>
      <c r="J101" s="8"/>
      <c r="K101" s="8"/>
      <c r="L101" s="8"/>
      <c r="M101" s="8"/>
      <c r="N101" s="8"/>
      <c r="O101" s="8"/>
      <c r="P101" s="8"/>
      <c r="Q101" s="8"/>
      <c r="R101" s="8"/>
      <c r="S101" s="8"/>
      <c r="T101" s="8"/>
      <c r="U101" s="8"/>
      <c r="V101" s="8"/>
      <c r="W101" s="8"/>
      <c r="X101" s="8"/>
      <c r="Y101" s="8">
        <v>-1</v>
      </c>
      <c r="Z101" s="8">
        <v>-1</v>
      </c>
      <c r="AA101" s="8">
        <v>-1</v>
      </c>
      <c r="AB101" s="8">
        <v>-1</v>
      </c>
      <c r="AC101" s="8">
        <v>-1</v>
      </c>
      <c r="AD101" s="8">
        <v>-1</v>
      </c>
      <c r="AE101" s="8">
        <v>-1</v>
      </c>
      <c r="AF101" s="8">
        <v>-1</v>
      </c>
      <c r="AG101" s="8">
        <v>-1</v>
      </c>
      <c r="AH101" s="8">
        <v>-1</v>
      </c>
      <c r="AI101" s="8">
        <v>-1</v>
      </c>
      <c r="AJ101" s="8">
        <v>-1</v>
      </c>
      <c r="AK101" s="12">
        <v>48</v>
      </c>
    </row>
    <row r="102" spans="1:42" x14ac:dyDescent="0.2">
      <c r="A102" s="3" t="s">
        <v>79</v>
      </c>
      <c r="B102" s="3" t="s">
        <v>70</v>
      </c>
      <c r="C102" s="3" t="s">
        <v>7</v>
      </c>
      <c r="D102" s="3" t="s">
        <v>137</v>
      </c>
      <c r="E102" s="38" t="s">
        <v>31</v>
      </c>
      <c r="F102" s="3" t="s">
        <v>8</v>
      </c>
      <c r="G102" s="8"/>
      <c r="H102" s="8"/>
      <c r="I102" s="8"/>
      <c r="J102" s="8"/>
      <c r="K102" s="8"/>
      <c r="L102" s="8"/>
      <c r="M102" s="8"/>
      <c r="N102" s="8"/>
      <c r="O102" s="8"/>
      <c r="P102" s="8"/>
      <c r="Q102" s="8"/>
      <c r="R102" s="8"/>
      <c r="S102" s="8"/>
      <c r="T102" s="8"/>
      <c r="U102" s="8"/>
      <c r="V102" s="8"/>
      <c r="W102" s="8">
        <v>7.0000000000000007E-2</v>
      </c>
      <c r="X102" s="8">
        <v>6.0999999999999999E-2</v>
      </c>
      <c r="Y102" s="8"/>
      <c r="Z102" s="8"/>
      <c r="AA102" s="8"/>
      <c r="AB102" s="8">
        <v>3.0000000000000001E-3</v>
      </c>
      <c r="AC102" s="8">
        <v>0.253</v>
      </c>
      <c r="AD102" s="8"/>
      <c r="AE102" s="8"/>
      <c r="AF102" s="8"/>
      <c r="AG102" s="8">
        <v>7.8E-2</v>
      </c>
      <c r="AH102" s="8">
        <v>7.3999999999999996E-2</v>
      </c>
      <c r="AI102" s="8">
        <v>0.222</v>
      </c>
      <c r="AJ102" s="8">
        <v>0.44800000000000001</v>
      </c>
      <c r="AK102" s="12">
        <v>49</v>
      </c>
      <c r="AM102" s="9">
        <f>+AP102/$AP$3</f>
        <v>8.8779970445595815E-6</v>
      </c>
      <c r="AN102" s="10">
        <f>+AN100+AM102</f>
        <v>0.99995490506215834</v>
      </c>
      <c r="AP102" s="5">
        <f>SUM(G102:AJ102)</f>
        <v>1.2090000000000001</v>
      </c>
    </row>
    <row r="103" spans="1:42" x14ac:dyDescent="0.2">
      <c r="A103" s="3" t="s">
        <v>79</v>
      </c>
      <c r="B103" s="3" t="s">
        <v>70</v>
      </c>
      <c r="C103" s="3" t="s">
        <v>7</v>
      </c>
      <c r="D103" s="3" t="s">
        <v>137</v>
      </c>
      <c r="E103" s="38" t="s">
        <v>31</v>
      </c>
      <c r="F103" s="3" t="s">
        <v>9</v>
      </c>
      <c r="G103" s="8"/>
      <c r="H103" s="8"/>
      <c r="I103" s="8"/>
      <c r="J103" s="8"/>
      <c r="K103" s="8"/>
      <c r="L103" s="8"/>
      <c r="M103" s="8"/>
      <c r="N103" s="8"/>
      <c r="O103" s="8"/>
      <c r="P103" s="8"/>
      <c r="Q103" s="8"/>
      <c r="R103" s="8"/>
      <c r="S103" s="8"/>
      <c r="T103" s="8"/>
      <c r="U103" s="8"/>
      <c r="V103" s="8"/>
      <c r="W103" s="8">
        <v>-1</v>
      </c>
      <c r="X103" s="8">
        <v>-1</v>
      </c>
      <c r="Y103" s="8"/>
      <c r="Z103" s="8"/>
      <c r="AA103" s="8"/>
      <c r="AB103" s="8">
        <v>-1</v>
      </c>
      <c r="AC103" s="8">
        <v>-1</v>
      </c>
      <c r="AD103" s="8"/>
      <c r="AE103" s="8"/>
      <c r="AF103" s="8"/>
      <c r="AG103" s="8">
        <v>-1</v>
      </c>
      <c r="AH103" s="8">
        <v>-1</v>
      </c>
      <c r="AI103" s="8">
        <v>-1</v>
      </c>
      <c r="AJ103" s="8">
        <v>-1</v>
      </c>
      <c r="AK103" s="12">
        <v>49</v>
      </c>
    </row>
    <row r="104" spans="1:42" x14ac:dyDescent="0.2">
      <c r="A104" s="3" t="s">
        <v>79</v>
      </c>
      <c r="B104" s="3" t="s">
        <v>70</v>
      </c>
      <c r="C104" s="3" t="s">
        <v>7</v>
      </c>
      <c r="D104" s="3" t="s">
        <v>147</v>
      </c>
      <c r="E104" s="38" t="s">
        <v>21</v>
      </c>
      <c r="F104" s="3" t="s">
        <v>8</v>
      </c>
      <c r="G104" s="8"/>
      <c r="H104" s="8"/>
      <c r="I104" s="8"/>
      <c r="J104" s="8"/>
      <c r="K104" s="8"/>
      <c r="L104" s="8"/>
      <c r="M104" s="8"/>
      <c r="N104" s="8"/>
      <c r="O104" s="8"/>
      <c r="P104" s="8"/>
      <c r="Q104" s="8"/>
      <c r="R104" s="8"/>
      <c r="S104" s="8"/>
      <c r="T104" s="8"/>
      <c r="U104" s="8"/>
      <c r="V104" s="8"/>
      <c r="W104" s="8"/>
      <c r="X104" s="8"/>
      <c r="Y104" s="8"/>
      <c r="Z104" s="8"/>
      <c r="AA104" s="8"/>
      <c r="AB104" s="8"/>
      <c r="AC104" s="8">
        <v>0.64600000000000002</v>
      </c>
      <c r="AD104" s="8">
        <v>0.29099999999999998</v>
      </c>
      <c r="AE104" s="8">
        <v>1.2999999999999999E-2</v>
      </c>
      <c r="AF104" s="8">
        <v>0.254</v>
      </c>
      <c r="AG104" s="8"/>
      <c r="AH104" s="8"/>
      <c r="AI104" s="8"/>
      <c r="AJ104" s="8"/>
      <c r="AK104" s="12">
        <v>50</v>
      </c>
      <c r="AM104" s="9">
        <f>+AP104/$AP$3</f>
        <v>8.8412807623240162E-6</v>
      </c>
      <c r="AN104" s="10">
        <f>+AN102+AM104</f>
        <v>0.99996374634292062</v>
      </c>
      <c r="AP104" s="5">
        <f>SUM(G104:AJ104)</f>
        <v>1.2040000000000002</v>
      </c>
    </row>
    <row r="105" spans="1:42" x14ac:dyDescent="0.2">
      <c r="A105" s="3" t="s">
        <v>79</v>
      </c>
      <c r="B105" s="3" t="s">
        <v>70</v>
      </c>
      <c r="C105" s="3" t="s">
        <v>7</v>
      </c>
      <c r="D105" s="3" t="s">
        <v>147</v>
      </c>
      <c r="E105" s="38" t="s">
        <v>21</v>
      </c>
      <c r="F105" s="3" t="s">
        <v>9</v>
      </c>
      <c r="G105" s="8"/>
      <c r="H105" s="8"/>
      <c r="I105" s="8"/>
      <c r="J105" s="8"/>
      <c r="K105" s="8"/>
      <c r="L105" s="8"/>
      <c r="M105" s="8"/>
      <c r="N105" s="8"/>
      <c r="O105" s="8"/>
      <c r="P105" s="8"/>
      <c r="Q105" s="8"/>
      <c r="R105" s="8"/>
      <c r="S105" s="8"/>
      <c r="T105" s="8"/>
      <c r="U105" s="8"/>
      <c r="V105" s="8"/>
      <c r="W105" s="8"/>
      <c r="X105" s="8"/>
      <c r="Y105" s="8"/>
      <c r="Z105" s="8"/>
      <c r="AA105" s="8"/>
      <c r="AB105" s="8"/>
      <c r="AC105" s="8">
        <v>-1</v>
      </c>
      <c r="AD105" s="8">
        <v>-1</v>
      </c>
      <c r="AE105" s="8">
        <v>-1</v>
      </c>
      <c r="AF105" s="8">
        <v>-1</v>
      </c>
      <c r="AG105" s="8"/>
      <c r="AH105" s="8"/>
      <c r="AI105" s="8"/>
      <c r="AJ105" s="8"/>
      <c r="AK105" s="12">
        <v>50</v>
      </c>
    </row>
    <row r="106" spans="1:42" x14ac:dyDescent="0.2">
      <c r="A106" s="3" t="s">
        <v>79</v>
      </c>
      <c r="B106" s="3" t="s">
        <v>70</v>
      </c>
      <c r="C106" s="3" t="s">
        <v>7</v>
      </c>
      <c r="D106" s="3" t="s">
        <v>137</v>
      </c>
      <c r="E106" s="38" t="s">
        <v>11</v>
      </c>
      <c r="F106" s="3" t="s">
        <v>8</v>
      </c>
      <c r="G106" s="8"/>
      <c r="H106" s="8"/>
      <c r="I106" s="8">
        <v>1</v>
      </c>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12">
        <v>51</v>
      </c>
      <c r="AM106" s="9">
        <f>+AP106/$AP$3</f>
        <v>7.3432564471129694E-6</v>
      </c>
      <c r="AN106" s="10">
        <f>+AN104+AM106</f>
        <v>0.99997108959936776</v>
      </c>
      <c r="AP106" s="5">
        <f>SUM(G106:AJ106)</f>
        <v>1</v>
      </c>
    </row>
    <row r="107" spans="1:42" x14ac:dyDescent="0.2">
      <c r="A107" s="3" t="s">
        <v>79</v>
      </c>
      <c r="B107" s="3" t="s">
        <v>70</v>
      </c>
      <c r="C107" s="3" t="s">
        <v>7</v>
      </c>
      <c r="D107" s="3" t="s">
        <v>137</v>
      </c>
      <c r="E107" s="38" t="s">
        <v>11</v>
      </c>
      <c r="F107" s="3" t="s">
        <v>9</v>
      </c>
      <c r="G107" s="8"/>
      <c r="H107" s="8"/>
      <c r="I107" s="8">
        <v>-1</v>
      </c>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12">
        <v>51</v>
      </c>
    </row>
    <row r="108" spans="1:42" x14ac:dyDescent="0.2">
      <c r="A108" s="3" t="s">
        <v>79</v>
      </c>
      <c r="B108" s="3" t="s">
        <v>70</v>
      </c>
      <c r="C108" s="3" t="s">
        <v>7</v>
      </c>
      <c r="D108" s="3" t="s">
        <v>149</v>
      </c>
      <c r="E108" s="38" t="s">
        <v>11</v>
      </c>
      <c r="F108" s="3" t="s">
        <v>8</v>
      </c>
      <c r="G108" s="8"/>
      <c r="H108" s="8"/>
      <c r="I108" s="8"/>
      <c r="J108" s="8"/>
      <c r="K108" s="8"/>
      <c r="L108" s="8"/>
      <c r="M108" s="8"/>
      <c r="N108" s="8"/>
      <c r="O108" s="8"/>
      <c r="P108" s="8"/>
      <c r="Q108" s="8"/>
      <c r="R108" s="8"/>
      <c r="S108" s="8"/>
      <c r="T108" s="8"/>
      <c r="U108" s="8"/>
      <c r="V108" s="8"/>
      <c r="W108" s="8"/>
      <c r="X108" s="8"/>
      <c r="Y108" s="8"/>
      <c r="Z108" s="8"/>
      <c r="AA108" s="8"/>
      <c r="AB108" s="8"/>
      <c r="AC108" s="8"/>
      <c r="AD108" s="8">
        <v>0.39</v>
      </c>
      <c r="AE108" s="8">
        <v>1.4999999999999999E-2</v>
      </c>
      <c r="AF108" s="8"/>
      <c r="AG108" s="8">
        <v>5.8000000000000003E-2</v>
      </c>
      <c r="AH108" s="8">
        <v>5.3999999999999999E-2</v>
      </c>
      <c r="AI108" s="8">
        <v>8.3000000000000004E-2</v>
      </c>
      <c r="AJ108" s="8">
        <v>0.39600000000000002</v>
      </c>
      <c r="AK108" s="12">
        <v>52</v>
      </c>
      <c r="AM108" s="9">
        <f>+AP108/$AP$3</f>
        <v>7.3138834213245181E-6</v>
      </c>
      <c r="AN108" s="10">
        <f>+AN106+AM108</f>
        <v>0.9999784034827891</v>
      </c>
      <c r="AP108" s="5">
        <f>SUM(G108:AJ108)</f>
        <v>0.996</v>
      </c>
    </row>
    <row r="109" spans="1:42" x14ac:dyDescent="0.2">
      <c r="A109" s="3" t="s">
        <v>79</v>
      </c>
      <c r="B109" s="3" t="s">
        <v>70</v>
      </c>
      <c r="C109" s="3" t="s">
        <v>7</v>
      </c>
      <c r="D109" s="3" t="s">
        <v>149</v>
      </c>
      <c r="E109" s="38" t="s">
        <v>11</v>
      </c>
      <c r="F109" s="3" t="s">
        <v>9</v>
      </c>
      <c r="G109" s="8"/>
      <c r="H109" s="8"/>
      <c r="I109" s="8"/>
      <c r="J109" s="8"/>
      <c r="K109" s="8"/>
      <c r="L109" s="8"/>
      <c r="M109" s="8"/>
      <c r="N109" s="8"/>
      <c r="O109" s="8"/>
      <c r="P109" s="8"/>
      <c r="Q109" s="8"/>
      <c r="R109" s="8"/>
      <c r="S109" s="8"/>
      <c r="T109" s="8"/>
      <c r="U109" s="8"/>
      <c r="V109" s="8"/>
      <c r="W109" s="8"/>
      <c r="X109" s="8"/>
      <c r="Y109" s="8"/>
      <c r="Z109" s="8"/>
      <c r="AA109" s="8"/>
      <c r="AB109" s="8"/>
      <c r="AC109" s="8"/>
      <c r="AD109" s="8">
        <v>-1</v>
      </c>
      <c r="AE109" s="8">
        <v>-1</v>
      </c>
      <c r="AF109" s="8"/>
      <c r="AG109" s="8">
        <v>-1</v>
      </c>
      <c r="AH109" s="8">
        <v>-1</v>
      </c>
      <c r="AI109" s="8">
        <v>-1</v>
      </c>
      <c r="AJ109" s="8" t="s">
        <v>12</v>
      </c>
      <c r="AK109" s="12">
        <v>52</v>
      </c>
    </row>
    <row r="110" spans="1:42" x14ac:dyDescent="0.2">
      <c r="A110" s="3" t="s">
        <v>79</v>
      </c>
      <c r="B110" s="3" t="s">
        <v>70</v>
      </c>
      <c r="C110" s="3" t="s">
        <v>7</v>
      </c>
      <c r="D110" s="3" t="s">
        <v>137</v>
      </c>
      <c r="E110" s="38" t="s">
        <v>33</v>
      </c>
      <c r="F110" s="3" t="s">
        <v>8</v>
      </c>
      <c r="G110" s="8"/>
      <c r="H110" s="8"/>
      <c r="I110" s="8"/>
      <c r="J110" s="8"/>
      <c r="K110" s="8"/>
      <c r="L110" s="8"/>
      <c r="M110" s="8"/>
      <c r="N110" s="8"/>
      <c r="O110" s="8"/>
      <c r="P110" s="8"/>
      <c r="Q110" s="8"/>
      <c r="R110" s="8"/>
      <c r="S110" s="8"/>
      <c r="T110" s="8"/>
      <c r="U110" s="8"/>
      <c r="V110" s="8"/>
      <c r="W110" s="8"/>
      <c r="X110" s="8"/>
      <c r="Y110" s="8"/>
      <c r="Z110" s="8"/>
      <c r="AA110" s="8"/>
      <c r="AB110" s="8">
        <v>0.96499999999999997</v>
      </c>
      <c r="AC110" s="8"/>
      <c r="AD110" s="8"/>
      <c r="AE110" s="8"/>
      <c r="AF110" s="8"/>
      <c r="AG110" s="8">
        <v>6.0000000000000001E-3</v>
      </c>
      <c r="AH110" s="8">
        <v>3.0000000000000001E-3</v>
      </c>
      <c r="AI110" s="8"/>
      <c r="AJ110" s="8"/>
      <c r="AK110" s="12">
        <v>53</v>
      </c>
      <c r="AM110" s="9">
        <f>+AP110/$AP$3</f>
        <v>7.1523317794880319E-6</v>
      </c>
      <c r="AN110" s="10">
        <f>+AN108+AM110</f>
        <v>0.99998555581456861</v>
      </c>
      <c r="AP110" s="5">
        <f>SUM(G110:AJ110)</f>
        <v>0.97399999999999998</v>
      </c>
    </row>
    <row r="111" spans="1:42" x14ac:dyDescent="0.2">
      <c r="A111" s="3" t="s">
        <v>79</v>
      </c>
      <c r="B111" s="3" t="s">
        <v>70</v>
      </c>
      <c r="C111" s="3" t="s">
        <v>7</v>
      </c>
      <c r="D111" s="3" t="s">
        <v>137</v>
      </c>
      <c r="E111" s="38" t="s">
        <v>33</v>
      </c>
      <c r="F111" s="3" t="s">
        <v>9</v>
      </c>
      <c r="G111" s="8"/>
      <c r="H111" s="8"/>
      <c r="I111" s="8"/>
      <c r="J111" s="8"/>
      <c r="K111" s="8"/>
      <c r="L111" s="8"/>
      <c r="M111" s="8"/>
      <c r="N111" s="8"/>
      <c r="O111" s="8"/>
      <c r="P111" s="8"/>
      <c r="Q111" s="8"/>
      <c r="R111" s="8"/>
      <c r="S111" s="8"/>
      <c r="T111" s="8"/>
      <c r="U111" s="8"/>
      <c r="V111" s="8"/>
      <c r="W111" s="8"/>
      <c r="X111" s="8"/>
      <c r="Y111" s="8"/>
      <c r="Z111" s="8"/>
      <c r="AA111" s="8"/>
      <c r="AB111" s="8">
        <v>-1</v>
      </c>
      <c r="AC111" s="8"/>
      <c r="AD111" s="8"/>
      <c r="AE111" s="8"/>
      <c r="AF111" s="8"/>
      <c r="AG111" s="8">
        <v>-1</v>
      </c>
      <c r="AH111" s="8">
        <v>-1</v>
      </c>
      <c r="AI111" s="8"/>
      <c r="AJ111" s="8"/>
      <c r="AK111" s="12">
        <v>53</v>
      </c>
    </row>
    <row r="112" spans="1:42" x14ac:dyDescent="0.2">
      <c r="A112" s="3" t="s">
        <v>79</v>
      </c>
      <c r="B112" s="3" t="s">
        <v>70</v>
      </c>
      <c r="C112" s="3" t="s">
        <v>7</v>
      </c>
      <c r="D112" s="3" t="s">
        <v>147</v>
      </c>
      <c r="E112" s="38" t="s">
        <v>27</v>
      </c>
      <c r="F112" s="3" t="s">
        <v>8</v>
      </c>
      <c r="G112" s="8"/>
      <c r="H112" s="8"/>
      <c r="I112" s="8"/>
      <c r="J112" s="8"/>
      <c r="K112" s="8"/>
      <c r="L112" s="8"/>
      <c r="M112" s="8"/>
      <c r="N112" s="8"/>
      <c r="O112" s="8"/>
      <c r="P112" s="8"/>
      <c r="Q112" s="8"/>
      <c r="R112" s="8"/>
      <c r="S112" s="8"/>
      <c r="T112" s="8"/>
      <c r="U112" s="8"/>
      <c r="V112" s="8"/>
      <c r="W112" s="8"/>
      <c r="X112" s="8">
        <v>0.11</v>
      </c>
      <c r="Y112" s="8">
        <v>2.5999999999999999E-2</v>
      </c>
      <c r="Z112" s="8">
        <v>0.16900000000000001</v>
      </c>
      <c r="AA112" s="8">
        <v>0.05</v>
      </c>
      <c r="AB112" s="8">
        <v>8.6999999999999994E-2</v>
      </c>
      <c r="AC112" s="8">
        <v>3.9E-2</v>
      </c>
      <c r="AD112" s="8">
        <v>5.1999999999999998E-2</v>
      </c>
      <c r="AE112" s="8">
        <v>6.7000000000000004E-2</v>
      </c>
      <c r="AF112" s="8">
        <v>0.106</v>
      </c>
      <c r="AG112" s="8">
        <v>6.4000000000000001E-2</v>
      </c>
      <c r="AH112" s="8">
        <v>2.5999999999999999E-2</v>
      </c>
      <c r="AI112" s="8">
        <v>1.2E-2</v>
      </c>
      <c r="AJ112" s="8">
        <v>2.7E-2</v>
      </c>
      <c r="AK112" s="12">
        <v>54</v>
      </c>
      <c r="AM112" s="9">
        <f>+AP112/$AP$3</f>
        <v>6.1316191333393304E-6</v>
      </c>
      <c r="AN112" s="10">
        <f>+AN110+AM112</f>
        <v>0.99999168743370193</v>
      </c>
      <c r="AP112" s="5">
        <f>SUM(G112:AJ112)</f>
        <v>0.83500000000000008</v>
      </c>
    </row>
    <row r="113" spans="1:42" x14ac:dyDescent="0.2">
      <c r="A113" s="3" t="s">
        <v>79</v>
      </c>
      <c r="B113" s="3" t="s">
        <v>70</v>
      </c>
      <c r="C113" s="3" t="s">
        <v>7</v>
      </c>
      <c r="D113" s="3" t="s">
        <v>147</v>
      </c>
      <c r="E113" s="38" t="s">
        <v>27</v>
      </c>
      <c r="F113" s="3" t="s">
        <v>9</v>
      </c>
      <c r="G113" s="8"/>
      <c r="H113" s="8"/>
      <c r="I113" s="8"/>
      <c r="J113" s="8"/>
      <c r="K113" s="8"/>
      <c r="L113" s="8"/>
      <c r="M113" s="8"/>
      <c r="N113" s="8"/>
      <c r="O113" s="8"/>
      <c r="P113" s="8"/>
      <c r="Q113" s="8"/>
      <c r="R113" s="8"/>
      <c r="S113" s="8"/>
      <c r="T113" s="8"/>
      <c r="U113" s="8"/>
      <c r="V113" s="8"/>
      <c r="W113" s="8"/>
      <c r="X113" s="8">
        <v>-1</v>
      </c>
      <c r="Y113" s="8">
        <v>-1</v>
      </c>
      <c r="Z113" s="8">
        <v>-1</v>
      </c>
      <c r="AA113" s="8">
        <v>-1</v>
      </c>
      <c r="AB113" s="8">
        <v>-1</v>
      </c>
      <c r="AC113" s="8">
        <v>-1</v>
      </c>
      <c r="AD113" s="8">
        <v>-1</v>
      </c>
      <c r="AE113" s="8">
        <v>-1</v>
      </c>
      <c r="AF113" s="8">
        <v>-1</v>
      </c>
      <c r="AG113" s="8">
        <v>-1</v>
      </c>
      <c r="AH113" s="8">
        <v>-1</v>
      </c>
      <c r="AI113" s="8">
        <v>-1</v>
      </c>
      <c r="AJ113" s="8">
        <v>-1</v>
      </c>
      <c r="AK113" s="12">
        <v>54</v>
      </c>
    </row>
    <row r="114" spans="1:42" x14ac:dyDescent="0.2">
      <c r="A114" s="3" t="s">
        <v>79</v>
      </c>
      <c r="B114" s="3" t="s">
        <v>70</v>
      </c>
      <c r="C114" s="3" t="s">
        <v>7</v>
      </c>
      <c r="D114" s="3" t="s">
        <v>147</v>
      </c>
      <c r="E114" s="38" t="s">
        <v>25</v>
      </c>
      <c r="F114" s="3" t="s">
        <v>8</v>
      </c>
      <c r="G114" s="8"/>
      <c r="H114" s="8"/>
      <c r="I114" s="8"/>
      <c r="J114" s="8"/>
      <c r="K114" s="8"/>
      <c r="L114" s="8"/>
      <c r="M114" s="8"/>
      <c r="N114" s="8"/>
      <c r="O114" s="8"/>
      <c r="P114" s="8"/>
      <c r="Q114" s="8"/>
      <c r="R114" s="8"/>
      <c r="S114" s="8"/>
      <c r="T114" s="8"/>
      <c r="U114" s="8"/>
      <c r="V114" s="8"/>
      <c r="W114" s="8"/>
      <c r="X114" s="8"/>
      <c r="Y114" s="8">
        <v>1.2999999999999999E-2</v>
      </c>
      <c r="Z114" s="8">
        <v>0.13200000000000001</v>
      </c>
      <c r="AA114" s="8">
        <v>3.1E-2</v>
      </c>
      <c r="AB114" s="8">
        <v>0.11799999999999999</v>
      </c>
      <c r="AC114" s="8">
        <v>0.104</v>
      </c>
      <c r="AD114" s="8">
        <v>9.7000000000000003E-2</v>
      </c>
      <c r="AE114" s="8">
        <v>6.0000000000000001E-3</v>
      </c>
      <c r="AF114" s="8">
        <v>6.0000000000000001E-3</v>
      </c>
      <c r="AG114" s="8">
        <v>3.5000000000000003E-2</v>
      </c>
      <c r="AH114" s="8">
        <v>1.7000000000000001E-2</v>
      </c>
      <c r="AI114" s="8"/>
      <c r="AJ114" s="8">
        <v>5.8999999999999997E-2</v>
      </c>
      <c r="AK114" s="12">
        <v>55</v>
      </c>
      <c r="AM114" s="9">
        <f>+AP114/$AP$3</f>
        <v>4.5381324843158157E-6</v>
      </c>
      <c r="AN114" s="10">
        <f>+AN112+AM114</f>
        <v>0.99999622556618628</v>
      </c>
      <c r="AP114" s="5">
        <f>SUM(G114:AJ114)</f>
        <v>0.6180000000000001</v>
      </c>
    </row>
    <row r="115" spans="1:42" x14ac:dyDescent="0.2">
      <c r="A115" s="3" t="s">
        <v>79</v>
      </c>
      <c r="B115" s="3" t="s">
        <v>70</v>
      </c>
      <c r="C115" s="3" t="s">
        <v>7</v>
      </c>
      <c r="D115" s="3" t="s">
        <v>147</v>
      </c>
      <c r="E115" s="38" t="s">
        <v>25</v>
      </c>
      <c r="F115" s="3" t="s">
        <v>9</v>
      </c>
      <c r="G115" s="8"/>
      <c r="H115" s="8"/>
      <c r="I115" s="8"/>
      <c r="J115" s="8"/>
      <c r="K115" s="8"/>
      <c r="L115" s="8"/>
      <c r="M115" s="8"/>
      <c r="N115" s="8"/>
      <c r="O115" s="8"/>
      <c r="P115" s="8"/>
      <c r="Q115" s="8"/>
      <c r="R115" s="8"/>
      <c r="S115" s="8"/>
      <c r="T115" s="8"/>
      <c r="U115" s="8"/>
      <c r="V115" s="8"/>
      <c r="W115" s="8"/>
      <c r="X115" s="8"/>
      <c r="Y115" s="8">
        <v>-1</v>
      </c>
      <c r="Z115" s="8">
        <v>-1</v>
      </c>
      <c r="AA115" s="8">
        <v>-1</v>
      </c>
      <c r="AB115" s="8">
        <v>-1</v>
      </c>
      <c r="AC115" s="8">
        <v>-1</v>
      </c>
      <c r="AD115" s="8">
        <v>-1</v>
      </c>
      <c r="AE115" s="8">
        <v>-1</v>
      </c>
      <c r="AF115" s="8">
        <v>-1</v>
      </c>
      <c r="AG115" s="8">
        <v>-1</v>
      </c>
      <c r="AH115" s="8">
        <v>-1</v>
      </c>
      <c r="AI115" s="8"/>
      <c r="AJ115" s="8">
        <v>-1</v>
      </c>
      <c r="AK115" s="12">
        <v>55</v>
      </c>
    </row>
    <row r="116" spans="1:42" x14ac:dyDescent="0.2">
      <c r="A116" s="3" t="s">
        <v>79</v>
      </c>
      <c r="B116" s="3" t="s">
        <v>70</v>
      </c>
      <c r="C116" s="3" t="s">
        <v>7</v>
      </c>
      <c r="D116" s="3" t="s">
        <v>147</v>
      </c>
      <c r="E116" s="38" t="s">
        <v>34</v>
      </c>
      <c r="F116" s="3" t="s">
        <v>8</v>
      </c>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v>3.0000000000000001E-3</v>
      </c>
      <c r="AG116" s="8">
        <v>3.0000000000000001E-3</v>
      </c>
      <c r="AH116" s="8">
        <v>0.125</v>
      </c>
      <c r="AI116" s="8">
        <v>1.2E-2</v>
      </c>
      <c r="AJ116" s="8">
        <v>6.6000000000000003E-2</v>
      </c>
      <c r="AK116" s="12">
        <v>56</v>
      </c>
      <c r="AM116" s="9">
        <f>+AP116/$AP$3</f>
        <v>1.5347405974466107E-6</v>
      </c>
      <c r="AN116" s="10">
        <f>+AN114+AM116</f>
        <v>0.99999776030678378</v>
      </c>
      <c r="AP116" s="5">
        <f>SUM(G116:AJ116)</f>
        <v>0.20900000000000002</v>
      </c>
    </row>
    <row r="117" spans="1:42" x14ac:dyDescent="0.2">
      <c r="A117" s="3" t="s">
        <v>79</v>
      </c>
      <c r="B117" s="3" t="s">
        <v>70</v>
      </c>
      <c r="C117" s="3" t="s">
        <v>7</v>
      </c>
      <c r="D117" s="3" t="s">
        <v>147</v>
      </c>
      <c r="E117" s="38" t="s">
        <v>34</v>
      </c>
      <c r="F117" s="3" t="s">
        <v>9</v>
      </c>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v>-1</v>
      </c>
      <c r="AG117" s="8">
        <v>-1</v>
      </c>
      <c r="AH117" s="8">
        <v>-1</v>
      </c>
      <c r="AI117" s="8">
        <v>-1</v>
      </c>
      <c r="AJ117" s="8">
        <v>-1</v>
      </c>
      <c r="AK117" s="12">
        <v>56</v>
      </c>
    </row>
    <row r="118" spans="1:42" x14ac:dyDescent="0.2">
      <c r="A118" s="3" t="s">
        <v>79</v>
      </c>
      <c r="B118" s="3" t="s">
        <v>70</v>
      </c>
      <c r="C118" s="3" t="s">
        <v>7</v>
      </c>
      <c r="D118" s="3" t="s">
        <v>137</v>
      </c>
      <c r="E118" s="38" t="s">
        <v>62</v>
      </c>
      <c r="F118" s="3" t="s">
        <v>8</v>
      </c>
      <c r="G118" s="8"/>
      <c r="H118" s="8"/>
      <c r="I118" s="8"/>
      <c r="J118" s="8"/>
      <c r="K118" s="8"/>
      <c r="L118" s="8"/>
      <c r="M118" s="8"/>
      <c r="N118" s="8"/>
      <c r="O118" s="8"/>
      <c r="P118" s="8"/>
      <c r="Q118" s="8"/>
      <c r="R118" s="8"/>
      <c r="S118" s="8"/>
      <c r="T118" s="8"/>
      <c r="U118" s="8"/>
      <c r="V118" s="8"/>
      <c r="W118" s="8">
        <v>1.0999999999999999E-2</v>
      </c>
      <c r="X118" s="8"/>
      <c r="Y118" s="8"/>
      <c r="Z118" s="8"/>
      <c r="AA118" s="8"/>
      <c r="AB118" s="8"/>
      <c r="AC118" s="8"/>
      <c r="AD118" s="8"/>
      <c r="AE118" s="8"/>
      <c r="AF118" s="8"/>
      <c r="AG118" s="8">
        <v>6.7000000000000004E-2</v>
      </c>
      <c r="AH118" s="8">
        <v>0.02</v>
      </c>
      <c r="AI118" s="8"/>
      <c r="AJ118" s="8"/>
      <c r="AK118" s="12">
        <v>57</v>
      </c>
      <c r="AM118" s="9">
        <f>+AP118/$AP$3</f>
        <v>7.1963913181707109E-7</v>
      </c>
      <c r="AN118" s="10">
        <f>+AN116+AM118</f>
        <v>0.99999847994591562</v>
      </c>
      <c r="AP118" s="5">
        <f>SUM(G118:AJ118)</f>
        <v>9.8000000000000004E-2</v>
      </c>
    </row>
    <row r="119" spans="1:42" x14ac:dyDescent="0.2">
      <c r="A119" s="3" t="s">
        <v>79</v>
      </c>
      <c r="B119" s="3" t="s">
        <v>70</v>
      </c>
      <c r="C119" s="3" t="s">
        <v>7</v>
      </c>
      <c r="D119" s="3" t="s">
        <v>137</v>
      </c>
      <c r="E119" s="38" t="s">
        <v>62</v>
      </c>
      <c r="F119" s="3" t="s">
        <v>9</v>
      </c>
      <c r="G119" s="8"/>
      <c r="H119" s="8"/>
      <c r="I119" s="8"/>
      <c r="J119" s="8"/>
      <c r="K119" s="8"/>
      <c r="L119" s="8"/>
      <c r="M119" s="8"/>
      <c r="N119" s="8"/>
      <c r="O119" s="8"/>
      <c r="P119" s="8"/>
      <c r="Q119" s="8"/>
      <c r="R119" s="8"/>
      <c r="S119" s="8"/>
      <c r="T119" s="8"/>
      <c r="U119" s="8"/>
      <c r="V119" s="8"/>
      <c r="W119" s="8">
        <v>-1</v>
      </c>
      <c r="X119" s="8"/>
      <c r="Y119" s="8"/>
      <c r="Z119" s="8"/>
      <c r="AA119" s="8"/>
      <c r="AB119" s="8"/>
      <c r="AC119" s="8"/>
      <c r="AD119" s="8"/>
      <c r="AE119" s="8"/>
      <c r="AF119" s="8"/>
      <c r="AG119" s="8">
        <v>-1</v>
      </c>
      <c r="AH119" s="8">
        <v>-1</v>
      </c>
      <c r="AI119" s="8"/>
      <c r="AJ119" s="8"/>
      <c r="AK119" s="12">
        <v>57</v>
      </c>
    </row>
    <row r="120" spans="1:42" x14ac:dyDescent="0.2">
      <c r="A120" s="3" t="s">
        <v>79</v>
      </c>
      <c r="B120" s="3" t="s">
        <v>70</v>
      </c>
      <c r="C120" s="3" t="s">
        <v>7</v>
      </c>
      <c r="D120" s="3" t="s">
        <v>137</v>
      </c>
      <c r="E120" s="38" t="s">
        <v>21</v>
      </c>
      <c r="F120" s="3" t="s">
        <v>8</v>
      </c>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v>1.4E-2</v>
      </c>
      <c r="AH120" s="8"/>
      <c r="AI120" s="8"/>
      <c r="AJ120" s="8">
        <v>0.05</v>
      </c>
      <c r="AK120" s="12">
        <v>58</v>
      </c>
      <c r="AM120" s="9">
        <f>+AP120/$AP$3</f>
        <v>4.6996841261523008E-7</v>
      </c>
      <c r="AN120" s="10">
        <f>+AN118+AM120</f>
        <v>0.99999894991432825</v>
      </c>
      <c r="AP120" s="5">
        <f>SUM(G120:AJ120)</f>
        <v>6.4000000000000001E-2</v>
      </c>
    </row>
    <row r="121" spans="1:42" x14ac:dyDescent="0.2">
      <c r="A121" s="3" t="s">
        <v>79</v>
      </c>
      <c r="B121" s="3" t="s">
        <v>70</v>
      </c>
      <c r="C121" s="3" t="s">
        <v>7</v>
      </c>
      <c r="D121" s="3" t="s">
        <v>137</v>
      </c>
      <c r="E121" s="38" t="s">
        <v>21</v>
      </c>
      <c r="F121" s="3" t="s">
        <v>9</v>
      </c>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v>-1</v>
      </c>
      <c r="AH121" s="8"/>
      <c r="AI121" s="8"/>
      <c r="AJ121" s="8">
        <v>-1</v>
      </c>
      <c r="AK121" s="12">
        <v>58</v>
      </c>
    </row>
    <row r="122" spans="1:42" x14ac:dyDescent="0.2">
      <c r="A122" s="3" t="s">
        <v>79</v>
      </c>
      <c r="B122" s="3" t="s">
        <v>70</v>
      </c>
      <c r="C122" s="3" t="s">
        <v>7</v>
      </c>
      <c r="D122" s="3" t="s">
        <v>147</v>
      </c>
      <c r="E122" s="38" t="s">
        <v>82</v>
      </c>
      <c r="F122" s="3" t="s">
        <v>8</v>
      </c>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v>5.0000000000000001E-3</v>
      </c>
      <c r="AH122" s="8"/>
      <c r="AI122" s="8">
        <v>5.5E-2</v>
      </c>
      <c r="AJ122" s="8">
        <v>1E-3</v>
      </c>
      <c r="AK122" s="12">
        <v>59</v>
      </c>
      <c r="AM122" s="9">
        <f>+AP122/$AP$3</f>
        <v>4.4793864327389115E-7</v>
      </c>
      <c r="AN122" s="10">
        <f>+AN120+AM122</f>
        <v>0.99999939785297154</v>
      </c>
      <c r="AP122" s="5">
        <f>SUM(G122:AJ122)</f>
        <v>6.0999999999999999E-2</v>
      </c>
    </row>
    <row r="123" spans="1:42" x14ac:dyDescent="0.2">
      <c r="A123" s="3" t="s">
        <v>79</v>
      </c>
      <c r="B123" s="3" t="s">
        <v>70</v>
      </c>
      <c r="C123" s="3" t="s">
        <v>7</v>
      </c>
      <c r="D123" s="3" t="s">
        <v>147</v>
      </c>
      <c r="E123" s="38" t="s">
        <v>82</v>
      </c>
      <c r="F123" s="3" t="s">
        <v>9</v>
      </c>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v>-1</v>
      </c>
      <c r="AH123" s="8"/>
      <c r="AI123" s="8">
        <v>-1</v>
      </c>
      <c r="AJ123" s="8">
        <v>-1</v>
      </c>
      <c r="AK123" s="12">
        <v>59</v>
      </c>
    </row>
    <row r="124" spans="1:42" x14ac:dyDescent="0.2">
      <c r="A124" s="3" t="s">
        <v>79</v>
      </c>
      <c r="B124" s="3" t="s">
        <v>70</v>
      </c>
      <c r="C124" s="3" t="s">
        <v>7</v>
      </c>
      <c r="D124" s="3" t="s">
        <v>149</v>
      </c>
      <c r="E124" s="38" t="s">
        <v>34</v>
      </c>
      <c r="F124" s="3" t="s">
        <v>8</v>
      </c>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v>3.9E-2</v>
      </c>
      <c r="AI124" s="8"/>
      <c r="AJ124" s="8"/>
      <c r="AK124" s="12">
        <v>60</v>
      </c>
      <c r="AM124" s="9">
        <f>+AP124/$AP$3</f>
        <v>2.8638700143740579E-7</v>
      </c>
      <c r="AN124" s="10">
        <f>+AN122+AM124</f>
        <v>0.99999968423997299</v>
      </c>
      <c r="AP124" s="5">
        <f>SUM(G124:AJ124)</f>
        <v>3.9E-2</v>
      </c>
    </row>
    <row r="125" spans="1:42" x14ac:dyDescent="0.2">
      <c r="A125" s="3" t="s">
        <v>79</v>
      </c>
      <c r="B125" s="3" t="s">
        <v>70</v>
      </c>
      <c r="C125" s="3" t="s">
        <v>7</v>
      </c>
      <c r="D125" s="3" t="s">
        <v>149</v>
      </c>
      <c r="E125" s="38" t="s">
        <v>34</v>
      </c>
      <c r="F125" s="3" t="s">
        <v>9</v>
      </c>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v>-1</v>
      </c>
      <c r="AI125" s="8"/>
      <c r="AJ125" s="8"/>
      <c r="AK125" s="12">
        <v>60</v>
      </c>
    </row>
    <row r="126" spans="1:42" x14ac:dyDescent="0.2">
      <c r="A126" s="3" t="s">
        <v>79</v>
      </c>
      <c r="B126" s="3" t="s">
        <v>70</v>
      </c>
      <c r="C126" s="3" t="s">
        <v>7</v>
      </c>
      <c r="D126" s="3" t="s">
        <v>137</v>
      </c>
      <c r="E126" s="38" t="s">
        <v>25</v>
      </c>
      <c r="F126" s="3" t="s">
        <v>8</v>
      </c>
      <c r="G126" s="8"/>
      <c r="H126" s="8"/>
      <c r="I126" s="8"/>
      <c r="J126" s="8"/>
      <c r="K126" s="8"/>
      <c r="L126" s="8"/>
      <c r="M126" s="8"/>
      <c r="N126" s="8"/>
      <c r="O126" s="8"/>
      <c r="P126" s="8"/>
      <c r="Q126" s="8"/>
      <c r="R126" s="8"/>
      <c r="S126" s="8"/>
      <c r="T126" s="8"/>
      <c r="U126" s="8"/>
      <c r="V126" s="8"/>
      <c r="W126" s="8">
        <v>8.9999999999999993E-3</v>
      </c>
      <c r="X126" s="8"/>
      <c r="Y126" s="8"/>
      <c r="Z126" s="8"/>
      <c r="AA126" s="8"/>
      <c r="AB126" s="8"/>
      <c r="AC126" s="8"/>
      <c r="AD126" s="8"/>
      <c r="AE126" s="8"/>
      <c r="AF126" s="8"/>
      <c r="AG126" s="8"/>
      <c r="AH126" s="8"/>
      <c r="AI126" s="8"/>
      <c r="AJ126" s="8">
        <v>2.4E-2</v>
      </c>
      <c r="AK126" s="12">
        <v>61</v>
      </c>
      <c r="AM126" s="9">
        <f>+AP126/$AP$3</f>
        <v>2.4232746275472799E-7</v>
      </c>
      <c r="AN126" s="10">
        <f>+AN124+AM126</f>
        <v>0.99999992656743575</v>
      </c>
      <c r="AP126" s="5">
        <f>SUM(G126:AJ126)</f>
        <v>3.3000000000000002E-2</v>
      </c>
    </row>
    <row r="127" spans="1:42" x14ac:dyDescent="0.2">
      <c r="A127" s="3" t="s">
        <v>79</v>
      </c>
      <c r="B127" s="3" t="s">
        <v>70</v>
      </c>
      <c r="C127" s="3" t="s">
        <v>7</v>
      </c>
      <c r="D127" s="3" t="s">
        <v>137</v>
      </c>
      <c r="E127" s="38" t="s">
        <v>25</v>
      </c>
      <c r="F127" s="3" t="s">
        <v>9</v>
      </c>
      <c r="G127" s="8"/>
      <c r="H127" s="8"/>
      <c r="I127" s="8"/>
      <c r="J127" s="8"/>
      <c r="K127" s="8"/>
      <c r="L127" s="8"/>
      <c r="M127" s="8"/>
      <c r="N127" s="8"/>
      <c r="O127" s="8"/>
      <c r="P127" s="8"/>
      <c r="Q127" s="8"/>
      <c r="R127" s="8"/>
      <c r="S127" s="8"/>
      <c r="T127" s="8"/>
      <c r="U127" s="8"/>
      <c r="V127" s="8"/>
      <c r="W127" s="8">
        <v>-1</v>
      </c>
      <c r="X127" s="8"/>
      <c r="Y127" s="8"/>
      <c r="Z127" s="8"/>
      <c r="AA127" s="8"/>
      <c r="AB127" s="8"/>
      <c r="AC127" s="8"/>
      <c r="AD127" s="8"/>
      <c r="AE127" s="8"/>
      <c r="AF127" s="8"/>
      <c r="AG127" s="8"/>
      <c r="AH127" s="8"/>
      <c r="AI127" s="8"/>
      <c r="AJ127" s="8">
        <v>-1</v>
      </c>
      <c r="AK127" s="12">
        <v>61</v>
      </c>
    </row>
    <row r="128" spans="1:42" x14ac:dyDescent="0.2">
      <c r="A128" s="3" t="s">
        <v>79</v>
      </c>
      <c r="B128" s="3" t="s">
        <v>70</v>
      </c>
      <c r="C128" s="3" t="s">
        <v>7</v>
      </c>
      <c r="D128" s="3" t="s">
        <v>137</v>
      </c>
      <c r="E128" s="38" t="s">
        <v>34</v>
      </c>
      <c r="F128" s="3" t="s">
        <v>8</v>
      </c>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v>8.9999999999999993E-3</v>
      </c>
      <c r="AK128" s="12">
        <v>62</v>
      </c>
      <c r="AM128" s="9">
        <f>+AP128/$AP$3</f>
        <v>6.6089308024016715E-8</v>
      </c>
      <c r="AN128" s="10">
        <f>+AN126+AM128</f>
        <v>0.99999999265674377</v>
      </c>
      <c r="AP128" s="5">
        <f>SUM(G128:AJ128)</f>
        <v>8.9999999999999993E-3</v>
      </c>
    </row>
    <row r="129" spans="1:42" x14ac:dyDescent="0.2">
      <c r="A129" s="3" t="s">
        <v>79</v>
      </c>
      <c r="B129" s="3" t="s">
        <v>70</v>
      </c>
      <c r="C129" s="3" t="s">
        <v>7</v>
      </c>
      <c r="D129" s="3" t="s">
        <v>137</v>
      </c>
      <c r="E129" s="38" t="s">
        <v>34</v>
      </c>
      <c r="F129" s="3" t="s">
        <v>9</v>
      </c>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v>-1</v>
      </c>
      <c r="AK129" s="12">
        <v>62</v>
      </c>
    </row>
    <row r="130" spans="1:42" x14ac:dyDescent="0.2">
      <c r="A130" s="3" t="s">
        <v>79</v>
      </c>
      <c r="B130" s="3" t="s">
        <v>70</v>
      </c>
      <c r="C130" s="3" t="s">
        <v>7</v>
      </c>
      <c r="D130" s="3" t="s">
        <v>137</v>
      </c>
      <c r="E130" s="38" t="s">
        <v>27</v>
      </c>
      <c r="F130" s="3" t="s">
        <v>8</v>
      </c>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v>1E-3</v>
      </c>
      <c r="AJ130" s="8"/>
      <c r="AK130" s="12">
        <v>63</v>
      </c>
      <c r="AM130" s="9">
        <f>+AP130/$AP$3</f>
        <v>7.3432564471129699E-9</v>
      </c>
      <c r="AN130" s="10">
        <f>+AN128+AM130</f>
        <v>1.0000000000000002</v>
      </c>
      <c r="AP130" s="5">
        <f>SUM(G130:AJ130)</f>
        <v>1E-3</v>
      </c>
    </row>
    <row r="131" spans="1:42" x14ac:dyDescent="0.2">
      <c r="A131" s="3" t="s">
        <v>79</v>
      </c>
      <c r="B131" s="3" t="s">
        <v>70</v>
      </c>
      <c r="C131" s="3" t="s">
        <v>7</v>
      </c>
      <c r="D131" s="3" t="s">
        <v>137</v>
      </c>
      <c r="E131" s="38" t="s">
        <v>27</v>
      </c>
      <c r="F131" s="3" t="s">
        <v>9</v>
      </c>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v>-1</v>
      </c>
      <c r="AJ131" s="8"/>
      <c r="AK131" s="12">
        <v>63</v>
      </c>
    </row>
  </sheetData>
  <mergeCells count="2">
    <mergeCell ref="A1:L1"/>
    <mergeCell ref="E3:F3"/>
  </mergeCells>
  <conditionalFormatting sqref="E6:E845">
    <cfRule type="cellIs" dxfId="333" priority="51" operator="equal">
      <formula>"UN"</formula>
    </cfRule>
  </conditionalFormatting>
  <conditionalFormatting sqref="G6:AJ17">
    <cfRule type="cellIs" dxfId="332" priority="66" operator="equal">
      <formula>-1</formula>
    </cfRule>
    <cfRule type="cellIs" dxfId="331" priority="67" operator="equal">
      <formula>"a"</formula>
    </cfRule>
    <cfRule type="cellIs" dxfId="330" priority="68" operator="equal">
      <formula>"b"</formula>
    </cfRule>
    <cfRule type="cellIs" dxfId="329" priority="69" operator="equal">
      <formula>"c"</formula>
    </cfRule>
    <cfRule type="cellIs" dxfId="328" priority="70" operator="equal">
      <formula>"bc"</formula>
    </cfRule>
    <cfRule type="cellIs" dxfId="327" priority="71" operator="equal">
      <formula>"ab"</formula>
    </cfRule>
    <cfRule type="cellIs" dxfId="326" priority="72" operator="equal">
      <formula>"ac"</formula>
    </cfRule>
    <cfRule type="cellIs" dxfId="325" priority="73" operator="equal">
      <formula>"abc"</formula>
    </cfRule>
  </conditionalFormatting>
  <conditionalFormatting sqref="G19:AJ131">
    <cfRule type="cellIs" dxfId="324" priority="1" operator="equal">
      <formula>-1</formula>
    </cfRule>
    <cfRule type="cellIs" dxfId="323" priority="2" operator="equal">
      <formula>"a"</formula>
    </cfRule>
    <cfRule type="cellIs" dxfId="322" priority="3" operator="equal">
      <formula>"b"</formula>
    </cfRule>
    <cfRule type="cellIs" dxfId="321" priority="4" operator="equal">
      <formula>"c"</formula>
    </cfRule>
    <cfRule type="cellIs" dxfId="320" priority="5" operator="equal">
      <formula>"bc"</formula>
    </cfRule>
    <cfRule type="cellIs" dxfId="319" priority="6" operator="equal">
      <formula>"ab"</formula>
    </cfRule>
    <cfRule type="cellIs" dxfId="318" priority="7" operator="equal">
      <formula>"ac"</formula>
    </cfRule>
    <cfRule type="cellIs" dxfId="317" priority="8" operator="equal">
      <formula>"abc"</formula>
    </cfRule>
  </conditionalFormatting>
  <conditionalFormatting sqref="AM6:AM900">
    <cfRule type="colorScale" priority="1807">
      <colorScale>
        <cfvo type="min"/>
        <cfvo type="percentile" val="50"/>
        <cfvo type="max"/>
        <color rgb="FFF8696B"/>
        <color rgb="FFFFEB84"/>
        <color rgb="FF63BE7B"/>
      </colorScale>
    </cfRule>
  </conditionalFormatting>
  <conditionalFormatting sqref="AN6:AN900">
    <cfRule type="colorScale" priority="1808">
      <colorScale>
        <cfvo type="min"/>
        <cfvo type="percentile" val="50"/>
        <cfvo type="num" val="0.97499999999999998"/>
        <color rgb="FF63BE7B"/>
        <color rgb="FFFCFCFF"/>
        <color rgb="FFF8696B"/>
      </colorScale>
    </cfRule>
  </conditionalFormatting>
  <conditionalFormatting sqref="AN7">
    <cfRule type="colorScale" priority="65">
      <colorScale>
        <cfvo type="min"/>
        <cfvo type="percentile" val="50"/>
        <cfvo type="num" val="0.97499999999999998"/>
        <color rgb="FF63BE7B"/>
        <color rgb="FFFCFCFF"/>
        <color rgb="FFF8696B"/>
      </colorScale>
    </cfRule>
  </conditionalFormatting>
  <conditionalFormatting sqref="AP2">
    <cfRule type="cellIs" dxfId="316" priority="60" operator="equal">
      <formula>"Check functions"</formula>
    </cfRule>
  </conditionalFormatting>
  <pageMargins left="0.7" right="0.7" top="0.75" bottom="0.75" header="0.3" footer="0.3"/>
  <pageSetup paperSize="9" scale="3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P277"/>
  <sheetViews>
    <sheetView showGridLines="0" view="pageBreakPreview" zoomScaleNormal="100" zoomScaleSheetLayoutView="100" workbookViewId="0">
      <selection activeCell="AK58" sqref="AK58"/>
    </sheetView>
  </sheetViews>
  <sheetFormatPr defaultColWidth="9.140625" defaultRowHeight="11.25" x14ac:dyDescent="0.2"/>
  <cols>
    <col min="1" max="1" width="6.7109375" style="3" bestFit="1" customWidth="1"/>
    <col min="2" max="2" width="5.28515625" style="3" bestFit="1" customWidth="1"/>
    <col min="3" max="3" width="5.7109375" style="3" bestFit="1" customWidth="1"/>
    <col min="4" max="4" width="20" style="3" bestFit="1" customWidth="1"/>
    <col min="5" max="5" width="7" style="38" bestFit="1" customWidth="1"/>
    <col min="6" max="6" width="4.7109375" style="3" bestFit="1" customWidth="1"/>
    <col min="7" max="34" width="5.7109375" style="5" customWidth="1"/>
    <col min="35" max="36" width="5.7109375" style="3" customWidth="1"/>
    <col min="37" max="37" width="5.140625" style="12" bestFit="1" customWidth="1"/>
    <col min="38" max="38" width="1.7109375" style="3" customWidth="1"/>
    <col min="39" max="39" width="4.140625" style="4" bestFit="1" customWidth="1"/>
    <col min="40" max="40" width="5.5703125" style="4" bestFit="1" customWidth="1"/>
    <col min="41" max="41" width="4.28515625" style="3" customWidth="1"/>
    <col min="42" max="42" width="8.42578125" style="3" bestFit="1" customWidth="1"/>
    <col min="43" max="16384" width="9.140625" style="3"/>
  </cols>
  <sheetData>
    <row r="1" spans="1:42" x14ac:dyDescent="0.2">
      <c r="A1" s="54" t="str">
        <f>+'catSMT-app'!L9</f>
        <v>Table A5-d SCRS catalogue: BON[AT] (Sarda sarda)</v>
      </c>
      <c r="B1" s="54"/>
      <c r="C1" s="54"/>
      <c r="D1" s="54"/>
      <c r="E1" s="54"/>
      <c r="F1" s="54"/>
      <c r="G1" s="54"/>
      <c r="H1" s="54"/>
      <c r="I1" s="54"/>
      <c r="J1" s="54"/>
      <c r="K1" s="54"/>
      <c r="L1" s="54"/>
      <c r="M1" s="2"/>
      <c r="N1" s="2"/>
      <c r="O1" s="2"/>
      <c r="P1" s="2"/>
      <c r="Q1" s="2"/>
      <c r="R1" s="2"/>
      <c r="S1" s="2"/>
      <c r="T1" s="2"/>
      <c r="U1" s="2"/>
      <c r="V1" s="2"/>
      <c r="W1" s="2"/>
      <c r="X1" s="2"/>
      <c r="Y1" s="2"/>
      <c r="Z1" s="2"/>
      <c r="AA1" s="2"/>
      <c r="AB1" s="2"/>
      <c r="AC1" s="2"/>
      <c r="AD1" s="2"/>
    </row>
    <row r="2" spans="1:42" x14ac:dyDescent="0.2">
      <c r="A2" s="2"/>
      <c r="B2" s="2"/>
      <c r="C2" s="2"/>
      <c r="D2" s="2"/>
      <c r="E2" s="46"/>
      <c r="F2" s="2"/>
      <c r="G2" s="2"/>
      <c r="H2" s="2"/>
      <c r="I2" s="2"/>
      <c r="J2" s="2"/>
      <c r="K2" s="2"/>
      <c r="L2" s="2"/>
      <c r="M2" s="2"/>
      <c r="N2" s="2"/>
      <c r="O2" s="2"/>
      <c r="P2" s="2"/>
      <c r="Q2" s="2"/>
      <c r="R2" s="2"/>
      <c r="S2" s="2"/>
      <c r="T2" s="2"/>
      <c r="U2" s="2"/>
      <c r="V2" s="2"/>
      <c r="W2" s="2"/>
      <c r="X2" s="2"/>
      <c r="Y2" s="2"/>
      <c r="Z2" s="2"/>
      <c r="AA2" s="2"/>
      <c r="AB2" s="2"/>
      <c r="AC2" s="2"/>
      <c r="AD2" s="2"/>
      <c r="AP2" s="11" t="str">
        <f>IF((SUM(G3:AJ3)=AP3),"Ok","Check functions")</f>
        <v>Ok</v>
      </c>
    </row>
    <row r="3" spans="1:42" x14ac:dyDescent="0.2">
      <c r="E3" s="50" t="s">
        <v>36</v>
      </c>
      <c r="F3" s="51"/>
      <c r="G3" s="6">
        <f>SUMIF(G6:G277,"&gt;0")</f>
        <v>4530.786000000001</v>
      </c>
      <c r="H3" s="6">
        <f t="shared" ref="H3:AJ3" si="0">SUMIF(H6:H277,"&gt;0")</f>
        <v>6036.7000000000007</v>
      </c>
      <c r="I3" s="6">
        <f t="shared" si="0"/>
        <v>6029.9520000000002</v>
      </c>
      <c r="J3" s="6">
        <f t="shared" si="0"/>
        <v>7939.0549999999985</v>
      </c>
      <c r="K3" s="6">
        <f t="shared" si="0"/>
        <v>10339.741</v>
      </c>
      <c r="L3" s="6">
        <f t="shared" si="0"/>
        <v>15523.147999999999</v>
      </c>
      <c r="M3" s="6">
        <f t="shared" si="0"/>
        <v>9142.5160000000033</v>
      </c>
      <c r="N3" s="6">
        <f t="shared" si="0"/>
        <v>5178.8110000000006</v>
      </c>
      <c r="O3" s="6">
        <f t="shared" si="0"/>
        <v>5400.4260000000013</v>
      </c>
      <c r="P3" s="6">
        <f t="shared" si="0"/>
        <v>8207.9430000000011</v>
      </c>
      <c r="Q3" s="6">
        <f t="shared" si="0"/>
        <v>3306.8920000000003</v>
      </c>
      <c r="R3" s="6">
        <f t="shared" si="0"/>
        <v>4583.8569999999991</v>
      </c>
      <c r="S3" s="6">
        <f t="shared" si="0"/>
        <v>4391.3100000000004</v>
      </c>
      <c r="T3" s="6">
        <f t="shared" si="0"/>
        <v>9647.8510000000006</v>
      </c>
      <c r="U3" s="6">
        <f t="shared" si="0"/>
        <v>6380.9979999999987</v>
      </c>
      <c r="V3" s="6">
        <f t="shared" si="0"/>
        <v>6771.8530000000019</v>
      </c>
      <c r="W3" s="6">
        <f t="shared" si="0"/>
        <v>13690.642000000002</v>
      </c>
      <c r="X3" s="6">
        <f t="shared" si="0"/>
        <v>16337.842999999997</v>
      </c>
      <c r="Y3" s="6">
        <f t="shared" si="0"/>
        <v>22340.971000000005</v>
      </c>
      <c r="Z3" s="6">
        <f t="shared" si="0"/>
        <v>8958.6880000000019</v>
      </c>
      <c r="AA3" s="6">
        <f t="shared" si="0"/>
        <v>6481.8950000000004</v>
      </c>
      <c r="AB3" s="6">
        <f t="shared" si="0"/>
        <v>4640.3100000000022</v>
      </c>
      <c r="AC3" s="6">
        <f t="shared" si="0"/>
        <v>6712.4230000000016</v>
      </c>
      <c r="AD3" s="6">
        <f t="shared" si="0"/>
        <v>10930.239000000001</v>
      </c>
      <c r="AE3" s="6">
        <f t="shared" si="0"/>
        <v>10959.156999999999</v>
      </c>
      <c r="AF3" s="6">
        <f t="shared" si="0"/>
        <v>11093.102999999997</v>
      </c>
      <c r="AG3" s="6">
        <f t="shared" si="0"/>
        <v>23930.980000000003</v>
      </c>
      <c r="AH3" s="6">
        <f t="shared" si="0"/>
        <v>17458.319999999996</v>
      </c>
      <c r="AI3" s="6">
        <f t="shared" si="0"/>
        <v>21817.341000000008</v>
      </c>
      <c r="AJ3" s="6">
        <f t="shared" si="0"/>
        <v>36025.476999999992</v>
      </c>
      <c r="AP3" s="5">
        <f>SUM(AP6:AP277)</f>
        <v>324789.22800000012</v>
      </c>
    </row>
    <row r="4" spans="1:42" x14ac:dyDescent="0.2">
      <c r="A4" s="43" t="s">
        <v>168</v>
      </c>
      <c r="B4" s="43">
        <v>2.2876300000000001</v>
      </c>
    </row>
    <row r="5" spans="1:42" ht="12" x14ac:dyDescent="0.2">
      <c r="A5" s="40" t="s">
        <v>0</v>
      </c>
      <c r="B5" s="40" t="s">
        <v>1</v>
      </c>
      <c r="C5" s="41" t="s">
        <v>2</v>
      </c>
      <c r="D5" s="41" t="s">
        <v>3</v>
      </c>
      <c r="E5" s="41" t="s">
        <v>4</v>
      </c>
      <c r="F5" s="41" t="s">
        <v>5</v>
      </c>
      <c r="G5" s="42">
        <v>1993</v>
      </c>
      <c r="H5" s="42">
        <v>1994</v>
      </c>
      <c r="I5" s="42">
        <v>1995</v>
      </c>
      <c r="J5" s="42">
        <v>1996</v>
      </c>
      <c r="K5" s="42">
        <v>1997</v>
      </c>
      <c r="L5" s="42">
        <v>1998</v>
      </c>
      <c r="M5" s="42">
        <v>1999</v>
      </c>
      <c r="N5" s="42">
        <v>2000</v>
      </c>
      <c r="O5" s="42">
        <v>2001</v>
      </c>
      <c r="P5" s="42">
        <v>2002</v>
      </c>
      <c r="Q5" s="42">
        <v>2003</v>
      </c>
      <c r="R5" s="42">
        <v>2004</v>
      </c>
      <c r="S5" s="42">
        <v>2005</v>
      </c>
      <c r="T5" s="42">
        <v>2006</v>
      </c>
      <c r="U5" s="42">
        <v>2007</v>
      </c>
      <c r="V5" s="42">
        <v>2008</v>
      </c>
      <c r="W5" s="42">
        <v>2009</v>
      </c>
      <c r="X5" s="42">
        <v>2010</v>
      </c>
      <c r="Y5" s="42">
        <v>2011</v>
      </c>
      <c r="Z5" s="42">
        <v>2012</v>
      </c>
      <c r="AA5" s="42">
        <v>2013</v>
      </c>
      <c r="AB5" s="42">
        <v>2014</v>
      </c>
      <c r="AC5" s="42">
        <v>2015</v>
      </c>
      <c r="AD5" s="42">
        <v>2016</v>
      </c>
      <c r="AE5" s="42">
        <v>2017</v>
      </c>
      <c r="AF5" s="42">
        <v>2018</v>
      </c>
      <c r="AG5" s="42">
        <v>2019</v>
      </c>
      <c r="AH5" s="42">
        <v>2020</v>
      </c>
      <c r="AI5" s="42">
        <v>2021</v>
      </c>
      <c r="AJ5" s="42">
        <v>2022</v>
      </c>
      <c r="AK5" s="13" t="s">
        <v>6</v>
      </c>
      <c r="AM5" s="7" t="s">
        <v>39</v>
      </c>
      <c r="AN5" s="7" t="s">
        <v>40</v>
      </c>
      <c r="AP5" s="3" t="str">
        <f>_xlfn.CONCAT("Σ(", G5, "-", RIGHT(AJ5,2), ")")</f>
        <v>Σ(1993-22)</v>
      </c>
    </row>
    <row r="6" spans="1:42" x14ac:dyDescent="0.2">
      <c r="A6" s="3" t="s">
        <v>51</v>
      </c>
      <c r="B6" s="3" t="s">
        <v>52</v>
      </c>
      <c r="C6" s="3" t="s">
        <v>7</v>
      </c>
      <c r="D6" s="3" t="s">
        <v>97</v>
      </c>
      <c r="E6" s="38" t="s">
        <v>33</v>
      </c>
      <c r="F6" s="3" t="s">
        <v>8</v>
      </c>
      <c r="T6" s="5">
        <v>1295.5</v>
      </c>
      <c r="U6" s="5">
        <v>817.57</v>
      </c>
      <c r="V6" s="5">
        <v>1823.42</v>
      </c>
      <c r="W6" s="5">
        <v>2363.1999999999998</v>
      </c>
      <c r="X6" s="5">
        <v>6860.99</v>
      </c>
      <c r="Y6" s="5">
        <v>9431.5</v>
      </c>
      <c r="Z6" s="5">
        <v>3158.82</v>
      </c>
      <c r="AA6" s="5">
        <v>487.91</v>
      </c>
      <c r="AB6" s="5">
        <v>1021.98</v>
      </c>
      <c r="AC6" s="5">
        <v>2487.36</v>
      </c>
      <c r="AD6" s="5">
        <v>4790.26</v>
      </c>
      <c r="AE6" s="5">
        <v>1495.7360000000001</v>
      </c>
      <c r="AF6" s="5">
        <v>1742.3040000000001</v>
      </c>
      <c r="AG6" s="5">
        <v>1902.4</v>
      </c>
      <c r="AH6" s="5">
        <v>4944.9139999999998</v>
      </c>
      <c r="AI6" s="5">
        <v>4760.0590000000002</v>
      </c>
      <c r="AJ6" s="5">
        <v>10726.518</v>
      </c>
      <c r="AK6" s="12">
        <v>1</v>
      </c>
      <c r="AM6" s="9">
        <f>+AP6/$AP$3</f>
        <v>0.18507522977332236</v>
      </c>
      <c r="AN6" s="10">
        <f>+AM6</f>
        <v>0.18507522977332236</v>
      </c>
      <c r="AP6" s="5">
        <f>SUM(G6:AJ6)</f>
        <v>60110.441000000006</v>
      </c>
    </row>
    <row r="7" spans="1:42" x14ac:dyDescent="0.2">
      <c r="A7" s="3" t="s">
        <v>51</v>
      </c>
      <c r="B7" s="3" t="s">
        <v>52</v>
      </c>
      <c r="C7" s="3" t="s">
        <v>7</v>
      </c>
      <c r="D7" s="3" t="s">
        <v>97</v>
      </c>
      <c r="E7" s="38" t="s">
        <v>33</v>
      </c>
      <c r="F7" s="3" t="s">
        <v>9</v>
      </c>
      <c r="G7" s="8"/>
      <c r="H7" s="8"/>
      <c r="I7" s="8"/>
      <c r="J7" s="8"/>
      <c r="K7" s="8"/>
      <c r="L7" s="8"/>
      <c r="M7" s="8"/>
      <c r="N7" s="8"/>
      <c r="O7" s="8"/>
      <c r="P7" s="8"/>
      <c r="Q7" s="8"/>
      <c r="R7" s="8"/>
      <c r="S7" s="8"/>
      <c r="T7" s="8">
        <v>-1</v>
      </c>
      <c r="U7" s="8">
        <v>-1</v>
      </c>
      <c r="V7" s="8">
        <v>-1</v>
      </c>
      <c r="W7" s="8">
        <v>-1</v>
      </c>
      <c r="X7" s="8">
        <v>-1</v>
      </c>
      <c r="Y7" s="8">
        <v>-1</v>
      </c>
      <c r="Z7" s="8">
        <v>-1</v>
      </c>
      <c r="AA7" s="8">
        <v>-1</v>
      </c>
      <c r="AB7" s="8">
        <v>-1</v>
      </c>
      <c r="AC7" s="8">
        <v>-1</v>
      </c>
      <c r="AD7" s="8">
        <v>-1</v>
      </c>
      <c r="AE7" s="8">
        <v>-1</v>
      </c>
      <c r="AF7" s="8">
        <v>-1</v>
      </c>
      <c r="AG7" s="8">
        <v>-1</v>
      </c>
      <c r="AH7" s="8">
        <v>-1</v>
      </c>
      <c r="AI7" s="8">
        <v>-1</v>
      </c>
      <c r="AJ7" s="8">
        <v>-1</v>
      </c>
      <c r="AK7" s="12">
        <v>1</v>
      </c>
    </row>
    <row r="8" spans="1:42" x14ac:dyDescent="0.2">
      <c r="A8" s="3" t="s">
        <v>51</v>
      </c>
      <c r="B8" s="3" t="s">
        <v>52</v>
      </c>
      <c r="C8" s="3" t="s">
        <v>7</v>
      </c>
      <c r="D8" s="3" t="s">
        <v>29</v>
      </c>
      <c r="E8" s="38" t="s">
        <v>25</v>
      </c>
      <c r="F8" s="3" t="s">
        <v>8</v>
      </c>
      <c r="G8" s="8">
        <v>779</v>
      </c>
      <c r="H8" s="8">
        <v>674</v>
      </c>
      <c r="I8" s="8">
        <v>1144</v>
      </c>
      <c r="J8" s="8">
        <v>1312</v>
      </c>
      <c r="K8" s="8">
        <v>1312.3969999999999</v>
      </c>
      <c r="L8" s="8">
        <v>1631.5050000000001</v>
      </c>
      <c r="M8" s="8">
        <v>1861.2</v>
      </c>
      <c r="N8" s="8">
        <v>1292.799</v>
      </c>
      <c r="O8" s="8">
        <v>1112.8810000000001</v>
      </c>
      <c r="P8" s="8">
        <v>1031.5350000000001</v>
      </c>
      <c r="Q8" s="8">
        <v>1237.873</v>
      </c>
      <c r="R8" s="8">
        <v>1065.604</v>
      </c>
      <c r="S8" s="8">
        <v>654.452</v>
      </c>
      <c r="T8" s="8">
        <v>1303.3800000000001</v>
      </c>
      <c r="U8" s="8">
        <v>1188.0070000000001</v>
      </c>
      <c r="V8" s="8">
        <v>1112.6199999999999</v>
      </c>
      <c r="W8" s="8">
        <v>1062.8119999999999</v>
      </c>
      <c r="X8" s="8">
        <v>1046.2529999999999</v>
      </c>
      <c r="Y8" s="8">
        <v>1080.2560000000001</v>
      </c>
      <c r="Z8" s="8">
        <v>1447.4079999999999</v>
      </c>
      <c r="AA8" s="8">
        <v>1534.133</v>
      </c>
      <c r="AB8" s="8">
        <v>1115.373</v>
      </c>
      <c r="AC8" s="8">
        <v>1110.3579999999999</v>
      </c>
      <c r="AD8" s="8">
        <v>1188.472</v>
      </c>
      <c r="AE8" s="8">
        <v>1361.2940000000001</v>
      </c>
      <c r="AF8" s="8">
        <v>1440.1969999999999</v>
      </c>
      <c r="AG8" s="8">
        <v>1258.194</v>
      </c>
      <c r="AH8" s="8">
        <v>953.77700000000004</v>
      </c>
      <c r="AI8" s="8">
        <v>693.17200000000003</v>
      </c>
      <c r="AJ8" s="8">
        <v>429.767</v>
      </c>
      <c r="AK8" s="12">
        <v>2</v>
      </c>
      <c r="AM8" s="9">
        <f>+AP8/$AP$3</f>
        <v>0.10602173973577718</v>
      </c>
      <c r="AN8" s="10">
        <f>+AN6+AM8</f>
        <v>0.29109696950909952</v>
      </c>
      <c r="AP8" s="5">
        <f>SUM(G8:AJ8)</f>
        <v>34434.719000000005</v>
      </c>
    </row>
    <row r="9" spans="1:42" x14ac:dyDescent="0.2">
      <c r="A9" s="3" t="s">
        <v>51</v>
      </c>
      <c r="B9" s="3" t="s">
        <v>52</v>
      </c>
      <c r="C9" s="3" t="s">
        <v>7</v>
      </c>
      <c r="D9" s="3" t="s">
        <v>29</v>
      </c>
      <c r="E9" s="38" t="s">
        <v>25</v>
      </c>
      <c r="F9" s="3" t="s">
        <v>9</v>
      </c>
      <c r="G9" s="8">
        <v>-1</v>
      </c>
      <c r="H9" s="8">
        <v>-1</v>
      </c>
      <c r="I9" s="8">
        <v>-1</v>
      </c>
      <c r="J9" s="8">
        <v>-1</v>
      </c>
      <c r="K9" s="8">
        <v>-1</v>
      </c>
      <c r="L9" s="8">
        <v>-1</v>
      </c>
      <c r="M9" s="8">
        <v>-1</v>
      </c>
      <c r="N9" s="8">
        <v>-1</v>
      </c>
      <c r="O9" s="8">
        <v>-1</v>
      </c>
      <c r="P9" s="8">
        <v>-1</v>
      </c>
      <c r="Q9" s="8">
        <v>-1</v>
      </c>
      <c r="R9" s="8">
        <v>-1</v>
      </c>
      <c r="S9" s="8">
        <v>-1</v>
      </c>
      <c r="T9" s="8">
        <v>-1</v>
      </c>
      <c r="U9" s="8">
        <v>-1</v>
      </c>
      <c r="V9" s="8">
        <v>-1</v>
      </c>
      <c r="W9" s="8">
        <v>-1</v>
      </c>
      <c r="X9" s="8">
        <v>-1</v>
      </c>
      <c r="Y9" s="8">
        <v>-1</v>
      </c>
      <c r="Z9" s="8">
        <v>-1</v>
      </c>
      <c r="AA9" s="8">
        <v>-1</v>
      </c>
      <c r="AB9" s="8">
        <v>-1</v>
      </c>
      <c r="AC9" s="8">
        <v>-1</v>
      </c>
      <c r="AD9" s="8">
        <v>-1</v>
      </c>
      <c r="AE9" s="8">
        <v>-1</v>
      </c>
      <c r="AF9" s="8">
        <v>-1</v>
      </c>
      <c r="AG9" s="8">
        <v>-1</v>
      </c>
      <c r="AH9" s="8">
        <v>-1</v>
      </c>
      <c r="AI9" s="8">
        <v>-1</v>
      </c>
      <c r="AJ9" s="8">
        <v>-1</v>
      </c>
      <c r="AK9" s="12">
        <v>2</v>
      </c>
    </row>
    <row r="10" spans="1:42" x14ac:dyDescent="0.2">
      <c r="A10" s="3" t="s">
        <v>51</v>
      </c>
      <c r="B10" s="3" t="s">
        <v>52</v>
      </c>
      <c r="C10" s="3" t="s">
        <v>7</v>
      </c>
      <c r="D10" s="3" t="s">
        <v>53</v>
      </c>
      <c r="E10" s="38" t="s">
        <v>31</v>
      </c>
      <c r="F10" s="3" t="s">
        <v>8</v>
      </c>
      <c r="G10" s="8">
        <v>76.73</v>
      </c>
      <c r="H10" s="8">
        <v>395.24</v>
      </c>
      <c r="I10" s="8">
        <v>396.88</v>
      </c>
      <c r="J10" s="8">
        <v>862.36</v>
      </c>
      <c r="K10" s="8">
        <v>616.55999999999995</v>
      </c>
      <c r="L10" s="8">
        <v>688.99</v>
      </c>
      <c r="M10" s="8">
        <v>849.74</v>
      </c>
      <c r="N10" s="8">
        <v>182.76</v>
      </c>
      <c r="O10" s="8">
        <v>417.33</v>
      </c>
      <c r="P10" s="8">
        <v>434.53</v>
      </c>
      <c r="Q10" s="8">
        <v>111.66</v>
      </c>
      <c r="R10" s="8">
        <v>133.5</v>
      </c>
      <c r="S10" s="8">
        <v>330.3</v>
      </c>
      <c r="T10" s="8">
        <v>706.93</v>
      </c>
      <c r="U10" s="8">
        <v>479.66</v>
      </c>
      <c r="V10" s="8">
        <v>700.01</v>
      </c>
      <c r="W10" s="8">
        <v>2853.64</v>
      </c>
      <c r="X10" s="8">
        <v>1504.74</v>
      </c>
      <c r="Y10" s="8">
        <v>2555.2199999999998</v>
      </c>
      <c r="Z10" s="8">
        <v>998.31</v>
      </c>
      <c r="AA10" s="8">
        <v>428.63</v>
      </c>
      <c r="AB10" s="8">
        <v>999.38</v>
      </c>
      <c r="AC10" s="8">
        <v>1372.451</v>
      </c>
      <c r="AD10" s="8">
        <v>473.19</v>
      </c>
      <c r="AE10" s="8">
        <v>300</v>
      </c>
      <c r="AF10" s="8">
        <v>840</v>
      </c>
      <c r="AG10" s="8">
        <v>2982.2330000000002</v>
      </c>
      <c r="AH10" s="8">
        <v>1283.4359999999999</v>
      </c>
      <c r="AI10" s="8">
        <v>2911.0430000000001</v>
      </c>
      <c r="AJ10" s="8">
        <v>2687.2220000000002</v>
      </c>
      <c r="AK10" s="12">
        <v>3</v>
      </c>
      <c r="AM10" s="9">
        <f>+AP10/$AP$3</f>
        <v>9.1051895969899571E-2</v>
      </c>
      <c r="AN10" s="10">
        <f>+AN8+AM10</f>
        <v>0.38214886547899907</v>
      </c>
      <c r="AP10" s="5">
        <f>SUM(G10:AJ10)</f>
        <v>29572.675000000003</v>
      </c>
    </row>
    <row r="11" spans="1:42" x14ac:dyDescent="0.2">
      <c r="A11" s="3" t="s">
        <v>51</v>
      </c>
      <c r="B11" s="3" t="s">
        <v>52</v>
      </c>
      <c r="C11" s="3" t="s">
        <v>7</v>
      </c>
      <c r="D11" s="3" t="s">
        <v>53</v>
      </c>
      <c r="E11" s="38" t="s">
        <v>31</v>
      </c>
      <c r="F11" s="3" t="s">
        <v>9</v>
      </c>
      <c r="G11" s="8" t="s">
        <v>14</v>
      </c>
      <c r="H11" s="8" t="s">
        <v>14</v>
      </c>
      <c r="I11" s="8" t="s">
        <v>14</v>
      </c>
      <c r="J11" s="8" t="s">
        <v>14</v>
      </c>
      <c r="K11" s="8" t="s">
        <v>14</v>
      </c>
      <c r="L11" s="8" t="s">
        <v>14</v>
      </c>
      <c r="M11" s="8" t="s">
        <v>14</v>
      </c>
      <c r="N11" s="8" t="s">
        <v>14</v>
      </c>
      <c r="O11" s="8" t="s">
        <v>13</v>
      </c>
      <c r="P11" s="8" t="s">
        <v>14</v>
      </c>
      <c r="Q11" s="8" t="s">
        <v>14</v>
      </c>
      <c r="R11" s="8" t="s">
        <v>14</v>
      </c>
      <c r="S11" s="8" t="s">
        <v>14</v>
      </c>
      <c r="T11" s="8" t="s">
        <v>14</v>
      </c>
      <c r="U11" s="8" t="s">
        <v>14</v>
      </c>
      <c r="V11" s="8" t="s">
        <v>14</v>
      </c>
      <c r="W11" s="8" t="s">
        <v>14</v>
      </c>
      <c r="X11" s="8" t="s">
        <v>14</v>
      </c>
      <c r="Y11" s="8" t="s">
        <v>14</v>
      </c>
      <c r="Z11" s="8" t="s">
        <v>14</v>
      </c>
      <c r="AA11" s="8" t="s">
        <v>12</v>
      </c>
      <c r="AB11" s="8" t="s">
        <v>14</v>
      </c>
      <c r="AC11" s="8" t="s">
        <v>14</v>
      </c>
      <c r="AD11" s="8" t="s">
        <v>12</v>
      </c>
      <c r="AE11" s="8" t="s">
        <v>12</v>
      </c>
      <c r="AF11" s="8">
        <v>-1</v>
      </c>
      <c r="AG11" s="8" t="s">
        <v>12</v>
      </c>
      <c r="AH11" s="8">
        <v>-1</v>
      </c>
      <c r="AI11" s="8">
        <v>-1</v>
      </c>
      <c r="AJ11" s="8">
        <v>-1</v>
      </c>
      <c r="AK11" s="12">
        <v>3</v>
      </c>
    </row>
    <row r="12" spans="1:42" x14ac:dyDescent="0.2">
      <c r="A12" s="3" t="s">
        <v>51</v>
      </c>
      <c r="B12" s="3" t="s">
        <v>52</v>
      </c>
      <c r="C12" s="3" t="s">
        <v>7</v>
      </c>
      <c r="D12" s="3" t="s">
        <v>55</v>
      </c>
      <c r="E12" s="38" t="s">
        <v>33</v>
      </c>
      <c r="F12" s="3" t="s">
        <v>8</v>
      </c>
      <c r="G12" s="8"/>
      <c r="H12" s="8"/>
      <c r="I12" s="8"/>
      <c r="J12" s="8"/>
      <c r="K12" s="8"/>
      <c r="L12" s="8">
        <v>4960</v>
      </c>
      <c r="M12" s="8"/>
      <c r="N12" s="8"/>
      <c r="O12" s="8">
        <v>574</v>
      </c>
      <c r="P12" s="8">
        <v>1441</v>
      </c>
      <c r="Q12" s="8">
        <v>461</v>
      </c>
      <c r="R12" s="8">
        <v>16</v>
      </c>
      <c r="S12" s="8">
        <v>79</v>
      </c>
      <c r="T12" s="8">
        <v>316</v>
      </c>
      <c r="U12" s="8">
        <v>259</v>
      </c>
      <c r="V12" s="8">
        <v>52.19</v>
      </c>
      <c r="W12" s="8">
        <v>368</v>
      </c>
      <c r="X12" s="8">
        <v>1042</v>
      </c>
      <c r="Y12" s="8">
        <v>2293</v>
      </c>
      <c r="Z12" s="8">
        <v>848</v>
      </c>
      <c r="AA12" s="8">
        <v>124.6</v>
      </c>
      <c r="AB12" s="8">
        <v>416</v>
      </c>
      <c r="AC12" s="8">
        <v>308</v>
      </c>
      <c r="AD12" s="8">
        <v>850</v>
      </c>
      <c r="AE12" s="8">
        <v>666</v>
      </c>
      <c r="AF12" s="8">
        <v>573</v>
      </c>
      <c r="AG12" s="8">
        <v>617</v>
      </c>
      <c r="AH12" s="8">
        <v>1281</v>
      </c>
      <c r="AI12" s="8">
        <v>908</v>
      </c>
      <c r="AJ12" s="8">
        <v>6969</v>
      </c>
      <c r="AK12" s="12">
        <v>4</v>
      </c>
      <c r="AM12" s="9">
        <f>+AP12/$AP$3</f>
        <v>7.8271653763098303E-2</v>
      </c>
      <c r="AN12" s="10">
        <f>+AN10+AM12</f>
        <v>0.46042051924209737</v>
      </c>
      <c r="AP12" s="5">
        <f>SUM(G12:AJ12)</f>
        <v>25421.79</v>
      </c>
    </row>
    <row r="13" spans="1:42" x14ac:dyDescent="0.2">
      <c r="A13" s="3" t="s">
        <v>51</v>
      </c>
      <c r="B13" s="3" t="s">
        <v>52</v>
      </c>
      <c r="C13" s="3" t="s">
        <v>7</v>
      </c>
      <c r="D13" s="3" t="s">
        <v>55</v>
      </c>
      <c r="E13" s="38" t="s">
        <v>33</v>
      </c>
      <c r="F13" s="3" t="s">
        <v>9</v>
      </c>
      <c r="G13" s="8"/>
      <c r="H13" s="8"/>
      <c r="I13" s="8"/>
      <c r="J13" s="8"/>
      <c r="K13" s="8"/>
      <c r="L13" s="8">
        <v>-1</v>
      </c>
      <c r="M13" s="8"/>
      <c r="N13" s="8"/>
      <c r="O13" s="8">
        <v>-1</v>
      </c>
      <c r="P13" s="8">
        <v>-1</v>
      </c>
      <c r="Q13" s="8">
        <v>-1</v>
      </c>
      <c r="R13" s="8">
        <v>-1</v>
      </c>
      <c r="S13" s="8">
        <v>-1</v>
      </c>
      <c r="T13" s="8">
        <v>-1</v>
      </c>
      <c r="U13" s="8">
        <v>-1</v>
      </c>
      <c r="V13" s="8">
        <v>-1</v>
      </c>
      <c r="W13" s="8">
        <v>-1</v>
      </c>
      <c r="X13" s="8" t="s">
        <v>49</v>
      </c>
      <c r="Y13" s="8" t="s">
        <v>49</v>
      </c>
      <c r="Z13" s="8" t="s">
        <v>49</v>
      </c>
      <c r="AA13" s="8" t="s">
        <v>49</v>
      </c>
      <c r="AB13" s="8" t="s">
        <v>49</v>
      </c>
      <c r="AC13" s="8" t="s">
        <v>14</v>
      </c>
      <c r="AD13" s="8" t="s">
        <v>14</v>
      </c>
      <c r="AE13" s="8" t="s">
        <v>14</v>
      </c>
      <c r="AF13" s="8" t="s">
        <v>14</v>
      </c>
      <c r="AG13" s="8" t="s">
        <v>49</v>
      </c>
      <c r="AH13" s="8" t="s">
        <v>49</v>
      </c>
      <c r="AI13" s="8" t="s">
        <v>49</v>
      </c>
      <c r="AJ13" s="8" t="s">
        <v>49</v>
      </c>
      <c r="AK13" s="12">
        <v>4</v>
      </c>
    </row>
    <row r="14" spans="1:42" x14ac:dyDescent="0.2">
      <c r="A14" s="3" t="s">
        <v>51</v>
      </c>
      <c r="B14" s="3" t="s">
        <v>52</v>
      </c>
      <c r="C14" s="3" t="s">
        <v>7</v>
      </c>
      <c r="D14" s="3" t="s">
        <v>54</v>
      </c>
      <c r="E14" s="38" t="s">
        <v>11</v>
      </c>
      <c r="F14" s="3" t="s">
        <v>8</v>
      </c>
      <c r="G14" s="8">
        <v>1167</v>
      </c>
      <c r="H14" s="8">
        <v>561</v>
      </c>
      <c r="I14" s="8">
        <v>659</v>
      </c>
      <c r="J14" s="8">
        <v>861</v>
      </c>
      <c r="K14" s="8">
        <v>1224</v>
      </c>
      <c r="L14" s="8">
        <v>1479</v>
      </c>
      <c r="M14" s="8">
        <v>1334</v>
      </c>
      <c r="N14" s="8">
        <v>1987</v>
      </c>
      <c r="O14" s="8">
        <v>1610</v>
      </c>
      <c r="P14" s="8">
        <v>1936</v>
      </c>
      <c r="Q14" s="8">
        <v>863</v>
      </c>
      <c r="R14" s="8">
        <v>936</v>
      </c>
      <c r="S14" s="8">
        <v>67</v>
      </c>
      <c r="T14" s="8">
        <v>102</v>
      </c>
      <c r="U14" s="8">
        <v>81</v>
      </c>
      <c r="V14" s="8">
        <v>120</v>
      </c>
      <c r="W14" s="8">
        <v>945</v>
      </c>
      <c r="X14" s="8">
        <v>61</v>
      </c>
      <c r="Y14" s="8">
        <v>12</v>
      </c>
      <c r="Z14" s="8">
        <v>24</v>
      </c>
      <c r="AA14" s="8">
        <v>10.7</v>
      </c>
      <c r="AB14" s="8">
        <v>1.2</v>
      </c>
      <c r="AC14" s="8">
        <v>9</v>
      </c>
      <c r="AD14" s="8">
        <v>170</v>
      </c>
      <c r="AE14" s="8">
        <v>316.8</v>
      </c>
      <c r="AF14" s="8">
        <v>971.3</v>
      </c>
      <c r="AG14" s="8">
        <v>1363</v>
      </c>
      <c r="AH14" s="8">
        <v>1312.9</v>
      </c>
      <c r="AI14" s="8">
        <v>1088.3900000000001</v>
      </c>
      <c r="AJ14" s="8">
        <v>2533.44</v>
      </c>
      <c r="AK14" s="12">
        <v>5</v>
      </c>
      <c r="AM14" s="9">
        <f>+AP14/$AP$3</f>
        <v>7.3295934556056125E-2</v>
      </c>
      <c r="AN14" s="10">
        <f>+AN12+AM14</f>
        <v>0.53371645379815347</v>
      </c>
      <c r="AP14" s="5">
        <f>SUM(G14:AJ14)</f>
        <v>23805.73</v>
      </c>
    </row>
    <row r="15" spans="1:42" x14ac:dyDescent="0.2">
      <c r="A15" s="3" t="s">
        <v>51</v>
      </c>
      <c r="B15" s="3" t="s">
        <v>52</v>
      </c>
      <c r="C15" s="3" t="s">
        <v>7</v>
      </c>
      <c r="D15" s="3" t="s">
        <v>54</v>
      </c>
      <c r="E15" s="38" t="s">
        <v>11</v>
      </c>
      <c r="F15" s="3" t="s">
        <v>9</v>
      </c>
      <c r="G15" s="8">
        <v>-1</v>
      </c>
      <c r="H15" s="8">
        <v>-1</v>
      </c>
      <c r="I15" s="8">
        <v>-1</v>
      </c>
      <c r="J15" s="8">
        <v>-1</v>
      </c>
      <c r="K15" s="8">
        <v>-1</v>
      </c>
      <c r="L15" s="8">
        <v>-1</v>
      </c>
      <c r="M15" s="8">
        <v>-1</v>
      </c>
      <c r="N15" s="8">
        <v>-1</v>
      </c>
      <c r="O15" s="8">
        <v>-1</v>
      </c>
      <c r="P15" s="8">
        <v>-1</v>
      </c>
      <c r="Q15" s="8" t="s">
        <v>13</v>
      </c>
      <c r="R15" s="8">
        <v>-1</v>
      </c>
      <c r="S15" s="8">
        <v>-1</v>
      </c>
      <c r="T15" s="8">
        <v>-1</v>
      </c>
      <c r="U15" s="8">
        <v>-1</v>
      </c>
      <c r="V15" s="8">
        <v>-1</v>
      </c>
      <c r="W15" s="8">
        <v>-1</v>
      </c>
      <c r="X15" s="8" t="s">
        <v>13</v>
      </c>
      <c r="Y15" s="8" t="s">
        <v>13</v>
      </c>
      <c r="Z15" s="8">
        <v>-1</v>
      </c>
      <c r="AA15" s="8">
        <v>-1</v>
      </c>
      <c r="AB15" s="8">
        <v>-1</v>
      </c>
      <c r="AC15" s="8">
        <v>-1</v>
      </c>
      <c r="AD15" s="8">
        <v>-1</v>
      </c>
      <c r="AE15" s="8">
        <v>-1</v>
      </c>
      <c r="AF15" s="8">
        <v>-1</v>
      </c>
      <c r="AG15" s="8">
        <v>-1</v>
      </c>
      <c r="AH15" s="8">
        <v>-1</v>
      </c>
      <c r="AI15" s="8">
        <v>-1</v>
      </c>
      <c r="AJ15" s="8">
        <v>-1</v>
      </c>
      <c r="AK15" s="12">
        <v>5</v>
      </c>
    </row>
    <row r="16" spans="1:42" x14ac:dyDescent="0.2">
      <c r="A16" s="3" t="s">
        <v>51</v>
      </c>
      <c r="B16" s="3" t="s">
        <v>52</v>
      </c>
      <c r="C16" s="3" t="s">
        <v>7</v>
      </c>
      <c r="D16" s="3" t="s">
        <v>54</v>
      </c>
      <c r="E16" s="38" t="s">
        <v>25</v>
      </c>
      <c r="F16" s="3" t="s">
        <v>8</v>
      </c>
      <c r="G16" s="8"/>
      <c r="H16" s="8"/>
      <c r="I16" s="8"/>
      <c r="J16" s="8"/>
      <c r="K16" s="8"/>
      <c r="L16" s="8"/>
      <c r="M16" s="8"/>
      <c r="N16" s="8"/>
      <c r="O16" s="8"/>
      <c r="P16" s="8"/>
      <c r="Q16" s="8"/>
      <c r="R16" s="8"/>
      <c r="S16" s="8">
        <v>535</v>
      </c>
      <c r="T16" s="8">
        <v>996</v>
      </c>
      <c r="U16" s="8">
        <v>538</v>
      </c>
      <c r="V16" s="8">
        <v>806</v>
      </c>
      <c r="W16" s="8">
        <v>909</v>
      </c>
      <c r="X16" s="8">
        <v>22</v>
      </c>
      <c r="Y16" s="8">
        <v>88</v>
      </c>
      <c r="Z16" s="8">
        <v>140</v>
      </c>
      <c r="AA16" s="8">
        <v>60</v>
      </c>
      <c r="AB16" s="8">
        <v>62</v>
      </c>
      <c r="AC16" s="8">
        <v>102</v>
      </c>
      <c r="AD16" s="8">
        <v>420</v>
      </c>
      <c r="AE16" s="8">
        <v>650</v>
      </c>
      <c r="AF16" s="8">
        <v>1814</v>
      </c>
      <c r="AG16" s="8">
        <v>2499</v>
      </c>
      <c r="AH16" s="8">
        <v>2407.1</v>
      </c>
      <c r="AI16" s="8">
        <v>1987.09</v>
      </c>
      <c r="AJ16" s="8">
        <v>4625.38</v>
      </c>
      <c r="AK16" s="12">
        <v>6</v>
      </c>
      <c r="AM16" s="9">
        <f>+AP16/$AP$3</f>
        <v>5.7454399318933057E-2</v>
      </c>
      <c r="AN16" s="10">
        <f>+AN14+AM16</f>
        <v>0.5911708531170865</v>
      </c>
      <c r="AP16" s="5">
        <f>SUM(G16:AJ16)</f>
        <v>18660.57</v>
      </c>
    </row>
    <row r="17" spans="1:42" x14ac:dyDescent="0.2">
      <c r="A17" s="3" t="s">
        <v>51</v>
      </c>
      <c r="B17" s="3" t="s">
        <v>52</v>
      </c>
      <c r="C17" s="3" t="s">
        <v>7</v>
      </c>
      <c r="D17" s="3" t="s">
        <v>54</v>
      </c>
      <c r="E17" s="38" t="s">
        <v>25</v>
      </c>
      <c r="F17" s="3" t="s">
        <v>9</v>
      </c>
      <c r="G17" s="8"/>
      <c r="H17" s="8"/>
      <c r="I17" s="8"/>
      <c r="J17" s="8"/>
      <c r="K17" s="8"/>
      <c r="L17" s="8"/>
      <c r="M17" s="8" t="s">
        <v>13</v>
      </c>
      <c r="N17" s="8"/>
      <c r="O17" s="8"/>
      <c r="P17" s="8" t="s">
        <v>13</v>
      </c>
      <c r="Q17" s="8" t="s">
        <v>13</v>
      </c>
      <c r="R17" s="8" t="s">
        <v>13</v>
      </c>
      <c r="S17" s="8" t="s">
        <v>13</v>
      </c>
      <c r="T17" s="8" t="s">
        <v>13</v>
      </c>
      <c r="U17" s="8" t="s">
        <v>13</v>
      </c>
      <c r="V17" s="8" t="s">
        <v>13</v>
      </c>
      <c r="W17" s="8" t="s">
        <v>13</v>
      </c>
      <c r="X17" s="8" t="s">
        <v>13</v>
      </c>
      <c r="Y17" s="8" t="s">
        <v>14</v>
      </c>
      <c r="Z17" s="8" t="s">
        <v>12</v>
      </c>
      <c r="AA17" s="8" t="s">
        <v>19</v>
      </c>
      <c r="AB17" s="8" t="s">
        <v>49</v>
      </c>
      <c r="AC17" s="8" t="s">
        <v>12</v>
      </c>
      <c r="AD17" s="8" t="s">
        <v>12</v>
      </c>
      <c r="AE17" s="8" t="s">
        <v>12</v>
      </c>
      <c r="AF17" s="8" t="s">
        <v>12</v>
      </c>
      <c r="AG17" s="8">
        <v>-1</v>
      </c>
      <c r="AH17" s="8">
        <v>-1</v>
      </c>
      <c r="AI17" s="8">
        <v>-1</v>
      </c>
      <c r="AJ17" s="8">
        <v>-1</v>
      </c>
      <c r="AK17" s="12">
        <v>6</v>
      </c>
    </row>
    <row r="18" spans="1:42" x14ac:dyDescent="0.2">
      <c r="A18" s="3" t="s">
        <v>51</v>
      </c>
      <c r="B18" s="3" t="s">
        <v>52</v>
      </c>
      <c r="C18" s="3" t="s">
        <v>7</v>
      </c>
      <c r="D18" s="3" t="s">
        <v>151</v>
      </c>
      <c r="E18" s="38" t="s">
        <v>33</v>
      </c>
      <c r="F18" s="3" t="s">
        <v>8</v>
      </c>
      <c r="G18" s="8"/>
      <c r="H18" s="8"/>
      <c r="I18" s="8"/>
      <c r="J18" s="8"/>
      <c r="K18" s="8">
        <v>887</v>
      </c>
      <c r="L18" s="8">
        <v>318</v>
      </c>
      <c r="M18" s="8"/>
      <c r="N18" s="8">
        <v>416</v>
      </c>
      <c r="O18" s="8">
        <v>396</v>
      </c>
      <c r="P18" s="8">
        <v>639</v>
      </c>
      <c r="Q18" s="8"/>
      <c r="R18" s="8"/>
      <c r="S18" s="8"/>
      <c r="T18" s="8"/>
      <c r="U18" s="8"/>
      <c r="V18" s="8"/>
      <c r="W18" s="8"/>
      <c r="X18" s="8">
        <v>1019.35</v>
      </c>
      <c r="Y18" s="8">
        <v>2231.1880000000001</v>
      </c>
      <c r="Z18" s="8">
        <v>33.539000000000001</v>
      </c>
      <c r="AA18" s="8">
        <v>47.737000000000002</v>
      </c>
      <c r="AB18" s="8">
        <v>29.484000000000002</v>
      </c>
      <c r="AC18" s="8"/>
      <c r="AD18" s="8"/>
      <c r="AE18" s="8"/>
      <c r="AF18" s="8"/>
      <c r="AG18" s="8">
        <v>6603.9030000000002</v>
      </c>
      <c r="AH18" s="8">
        <v>518.23800000000006</v>
      </c>
      <c r="AI18" s="8">
        <v>522.01800000000003</v>
      </c>
      <c r="AJ18" s="8">
        <v>1413.79</v>
      </c>
      <c r="AK18" s="12">
        <v>7</v>
      </c>
      <c r="AM18" s="9">
        <f>+AP18/$AP$3</f>
        <v>4.6415477178325615E-2</v>
      </c>
      <c r="AN18" s="10">
        <f>+AN16+AM18</f>
        <v>0.63758633029541212</v>
      </c>
      <c r="AP18" s="5">
        <f>SUM(G18:AJ18)</f>
        <v>15075.246999999999</v>
      </c>
    </row>
    <row r="19" spans="1:42" x14ac:dyDescent="0.2">
      <c r="A19" s="3" t="s">
        <v>51</v>
      </c>
      <c r="B19" s="3" t="s">
        <v>52</v>
      </c>
      <c r="C19" s="3" t="s">
        <v>7</v>
      </c>
      <c r="D19" s="3" t="s">
        <v>151</v>
      </c>
      <c r="E19" s="38" t="s">
        <v>33</v>
      </c>
      <c r="F19" s="3" t="s">
        <v>9</v>
      </c>
      <c r="G19" s="8"/>
      <c r="H19" s="8"/>
      <c r="I19" s="8"/>
      <c r="J19" s="8"/>
      <c r="K19" s="8">
        <v>-1</v>
      </c>
      <c r="L19" s="8">
        <v>-1</v>
      </c>
      <c r="M19" s="8"/>
      <c r="N19" s="8">
        <v>-1</v>
      </c>
      <c r="O19" s="8">
        <v>-1</v>
      </c>
      <c r="P19" s="8">
        <v>-1</v>
      </c>
      <c r="Q19" s="8"/>
      <c r="R19" s="8"/>
      <c r="S19" s="8"/>
      <c r="T19" s="8"/>
      <c r="U19" s="8"/>
      <c r="V19" s="8"/>
      <c r="W19" s="8"/>
      <c r="X19" s="8">
        <v>-1</v>
      </c>
      <c r="Y19" s="8">
        <v>-1</v>
      </c>
      <c r="Z19" s="8">
        <v>-1</v>
      </c>
      <c r="AA19" s="8">
        <v>-1</v>
      </c>
      <c r="AB19" s="8">
        <v>-1</v>
      </c>
      <c r="AC19" s="8"/>
      <c r="AD19" s="8"/>
      <c r="AE19" s="8"/>
      <c r="AF19" s="8"/>
      <c r="AG19" s="8">
        <v>-1</v>
      </c>
      <c r="AH19" s="8">
        <v>-1</v>
      </c>
      <c r="AI19" s="8">
        <v>-1</v>
      </c>
      <c r="AJ19" s="8">
        <v>-1</v>
      </c>
      <c r="AK19" s="12">
        <v>7</v>
      </c>
    </row>
    <row r="20" spans="1:42" x14ac:dyDescent="0.2">
      <c r="A20" s="3" t="s">
        <v>51</v>
      </c>
      <c r="B20" s="3" t="s">
        <v>52</v>
      </c>
      <c r="C20" s="3" t="s">
        <v>7</v>
      </c>
      <c r="D20" s="3" t="s">
        <v>125</v>
      </c>
      <c r="E20" s="38" t="s">
        <v>31</v>
      </c>
      <c r="F20" s="3" t="s">
        <v>8</v>
      </c>
      <c r="G20" s="8"/>
      <c r="H20" s="8"/>
      <c r="I20" s="8"/>
      <c r="J20" s="8"/>
      <c r="K20" s="8"/>
      <c r="L20" s="8"/>
      <c r="M20" s="8">
        <v>0.112</v>
      </c>
      <c r="N20" s="8">
        <v>8.0000000000000002E-3</v>
      </c>
      <c r="O20" s="8">
        <v>8.8999999999999996E-2</v>
      </c>
      <c r="P20" s="8"/>
      <c r="Q20" s="8"/>
      <c r="R20" s="8">
        <v>2.7429999999999999</v>
      </c>
      <c r="S20" s="8"/>
      <c r="T20" s="8">
        <v>1.8440000000000001</v>
      </c>
      <c r="U20" s="8"/>
      <c r="V20" s="8">
        <v>2.6890000000000001</v>
      </c>
      <c r="W20" s="8">
        <v>12.787000000000001</v>
      </c>
      <c r="X20" s="8">
        <v>0.436</v>
      </c>
      <c r="Y20" s="8">
        <v>2.6309999999999998</v>
      </c>
      <c r="Z20" s="8"/>
      <c r="AA20" s="8">
        <v>17.358000000000001</v>
      </c>
      <c r="AB20" s="8">
        <v>3.41</v>
      </c>
      <c r="AC20" s="8">
        <v>3.7469999999999999</v>
      </c>
      <c r="AD20" s="8">
        <v>5.74</v>
      </c>
      <c r="AE20" s="8">
        <v>3509.5749999999998</v>
      </c>
      <c r="AF20" s="8">
        <v>41.695999999999998</v>
      </c>
      <c r="AG20" s="8">
        <v>2724.8130000000001</v>
      </c>
      <c r="AH20" s="8">
        <v>1756.732</v>
      </c>
      <c r="AI20" s="8">
        <v>5098.201</v>
      </c>
      <c r="AJ20" s="8">
        <v>687.05</v>
      </c>
      <c r="AK20" s="12">
        <v>8</v>
      </c>
      <c r="AM20" s="9">
        <f>+AP20/$AP$3</f>
        <v>4.2709732356025043E-2</v>
      </c>
      <c r="AN20" s="10">
        <f>+AN18+AM20</f>
        <v>0.68029606265143716</v>
      </c>
      <c r="AP20" s="5">
        <f>SUM(G20:AJ20)</f>
        <v>13871.661</v>
      </c>
    </row>
    <row r="21" spans="1:42" x14ac:dyDescent="0.2">
      <c r="A21" s="3" t="s">
        <v>51</v>
      </c>
      <c r="B21" s="3" t="s">
        <v>52</v>
      </c>
      <c r="C21" s="3" t="s">
        <v>7</v>
      </c>
      <c r="D21" s="3" t="s">
        <v>125</v>
      </c>
      <c r="E21" s="38" t="s">
        <v>31</v>
      </c>
      <c r="F21" s="3" t="s">
        <v>9</v>
      </c>
      <c r="G21" s="8"/>
      <c r="H21" s="8"/>
      <c r="I21" s="8"/>
      <c r="J21" s="8"/>
      <c r="K21" s="8"/>
      <c r="L21" s="8"/>
      <c r="M21" s="8" t="s">
        <v>13</v>
      </c>
      <c r="N21" s="8" t="s">
        <v>13</v>
      </c>
      <c r="O21" s="8" t="s">
        <v>13</v>
      </c>
      <c r="P21" s="8"/>
      <c r="Q21" s="8"/>
      <c r="R21" s="8" t="s">
        <v>13</v>
      </c>
      <c r="S21" s="8"/>
      <c r="T21" s="8" t="s">
        <v>13</v>
      </c>
      <c r="U21" s="8" t="s">
        <v>13</v>
      </c>
      <c r="V21" s="8" t="s">
        <v>13</v>
      </c>
      <c r="W21" s="8" t="s">
        <v>13</v>
      </c>
      <c r="X21" s="8" t="s">
        <v>14</v>
      </c>
      <c r="Y21" s="8" t="s">
        <v>14</v>
      </c>
      <c r="Z21" s="8"/>
      <c r="AA21" s="8" t="s">
        <v>14</v>
      </c>
      <c r="AB21" s="8" t="s">
        <v>14</v>
      </c>
      <c r="AC21" s="8" t="s">
        <v>14</v>
      </c>
      <c r="AD21" s="8" t="s">
        <v>13</v>
      </c>
      <c r="AE21" s="8" t="s">
        <v>14</v>
      </c>
      <c r="AF21" s="8">
        <v>-1</v>
      </c>
      <c r="AG21" s="8" t="s">
        <v>13</v>
      </c>
      <c r="AH21" s="8">
        <v>-1</v>
      </c>
      <c r="AI21" s="8">
        <v>-1</v>
      </c>
      <c r="AJ21" s="8" t="s">
        <v>13</v>
      </c>
      <c r="AK21" s="12">
        <v>8</v>
      </c>
    </row>
    <row r="22" spans="1:42" x14ac:dyDescent="0.2">
      <c r="A22" s="3" t="s">
        <v>51</v>
      </c>
      <c r="B22" s="3" t="s">
        <v>52</v>
      </c>
      <c r="C22" s="3" t="s">
        <v>7</v>
      </c>
      <c r="D22" s="3" t="s">
        <v>54</v>
      </c>
      <c r="E22" s="38" t="s">
        <v>27</v>
      </c>
      <c r="F22" s="3" t="s">
        <v>8</v>
      </c>
      <c r="G22" s="8"/>
      <c r="H22" s="8"/>
      <c r="I22" s="8"/>
      <c r="J22" s="8"/>
      <c r="K22" s="8"/>
      <c r="L22" s="8"/>
      <c r="M22" s="8"/>
      <c r="N22" s="8"/>
      <c r="O22" s="8"/>
      <c r="P22" s="8"/>
      <c r="Q22" s="8"/>
      <c r="R22" s="8"/>
      <c r="S22" s="8">
        <v>246</v>
      </c>
      <c r="T22" s="8">
        <v>239</v>
      </c>
      <c r="U22" s="8">
        <v>178</v>
      </c>
      <c r="V22" s="8">
        <v>282</v>
      </c>
      <c r="W22" s="8">
        <v>478</v>
      </c>
      <c r="X22" s="8">
        <v>16</v>
      </c>
      <c r="Y22" s="8">
        <v>16</v>
      </c>
      <c r="Z22" s="8">
        <v>71</v>
      </c>
      <c r="AA22" s="8">
        <v>18</v>
      </c>
      <c r="AB22" s="8">
        <v>27</v>
      </c>
      <c r="AC22" s="8">
        <v>63</v>
      </c>
      <c r="AD22" s="8">
        <v>260</v>
      </c>
      <c r="AE22" s="8">
        <v>450</v>
      </c>
      <c r="AF22" s="8">
        <v>1296</v>
      </c>
      <c r="AG22" s="8">
        <v>1817</v>
      </c>
      <c r="AH22" s="8">
        <v>1750.1</v>
      </c>
      <c r="AI22" s="8">
        <v>1440.65</v>
      </c>
      <c r="AJ22" s="8">
        <v>3353.39</v>
      </c>
      <c r="AK22" s="12">
        <v>9</v>
      </c>
      <c r="AM22" s="9">
        <f>+AP22/$AP$3</f>
        <v>3.6950548125937219E-2</v>
      </c>
      <c r="AN22" s="10">
        <f>+AN20+AM22</f>
        <v>0.71724661077737439</v>
      </c>
      <c r="AP22" s="5">
        <f>SUM(G22:AJ22)</f>
        <v>12001.14</v>
      </c>
    </row>
    <row r="23" spans="1:42" x14ac:dyDescent="0.2">
      <c r="A23" s="3" t="s">
        <v>51</v>
      </c>
      <c r="B23" s="3" t="s">
        <v>52</v>
      </c>
      <c r="C23" s="3" t="s">
        <v>7</v>
      </c>
      <c r="D23" s="3" t="s">
        <v>54</v>
      </c>
      <c r="E23" s="38" t="s">
        <v>27</v>
      </c>
      <c r="F23" s="3" t="s">
        <v>9</v>
      </c>
      <c r="G23" s="8"/>
      <c r="H23" s="8"/>
      <c r="I23" s="8"/>
      <c r="J23" s="8"/>
      <c r="K23" s="8"/>
      <c r="L23" s="8"/>
      <c r="M23" s="8"/>
      <c r="N23" s="8"/>
      <c r="O23" s="8"/>
      <c r="P23" s="8"/>
      <c r="Q23" s="8" t="s">
        <v>13</v>
      </c>
      <c r="R23" s="8"/>
      <c r="S23" s="8">
        <v>-1</v>
      </c>
      <c r="T23" s="8">
        <v>-1</v>
      </c>
      <c r="U23" s="8">
        <v>-1</v>
      </c>
      <c r="V23" s="8">
        <v>-1</v>
      </c>
      <c r="W23" s="8">
        <v>-1</v>
      </c>
      <c r="X23" s="8">
        <v>-1</v>
      </c>
      <c r="Y23" s="8">
        <v>-1</v>
      </c>
      <c r="Z23" s="8">
        <v>-1</v>
      </c>
      <c r="AA23" s="8">
        <v>-1</v>
      </c>
      <c r="AB23" s="8">
        <v>-1</v>
      </c>
      <c r="AC23" s="8">
        <v>-1</v>
      </c>
      <c r="AD23" s="8">
        <v>-1</v>
      </c>
      <c r="AE23" s="8">
        <v>-1</v>
      </c>
      <c r="AF23" s="8">
        <v>-1</v>
      </c>
      <c r="AG23" s="8" t="s">
        <v>12</v>
      </c>
      <c r="AH23" s="8" t="s">
        <v>12</v>
      </c>
      <c r="AI23" s="8" t="s">
        <v>14</v>
      </c>
      <c r="AJ23" s="8" t="s">
        <v>14</v>
      </c>
      <c r="AK23" s="12">
        <v>9</v>
      </c>
    </row>
    <row r="24" spans="1:42" x14ac:dyDescent="0.2">
      <c r="A24" s="3" t="s">
        <v>51</v>
      </c>
      <c r="B24" s="3" t="s">
        <v>52</v>
      </c>
      <c r="C24" s="3" t="s">
        <v>7</v>
      </c>
      <c r="D24" s="3" t="s">
        <v>53</v>
      </c>
      <c r="E24" s="38" t="s">
        <v>22</v>
      </c>
      <c r="F24" s="3" t="s">
        <v>8</v>
      </c>
      <c r="G24" s="8">
        <v>65.5</v>
      </c>
      <c r="H24" s="8">
        <v>353.42</v>
      </c>
      <c r="I24" s="8">
        <v>307.38</v>
      </c>
      <c r="J24" s="8">
        <v>129.54</v>
      </c>
      <c r="K24" s="8">
        <v>583.69000000000005</v>
      </c>
      <c r="L24" s="8">
        <v>743.37</v>
      </c>
      <c r="M24" s="8">
        <v>1610.32</v>
      </c>
      <c r="N24" s="8">
        <v>71.150000000000006</v>
      </c>
      <c r="O24" s="8">
        <v>103.29</v>
      </c>
      <c r="P24" s="8">
        <v>154.94999999999999</v>
      </c>
      <c r="Q24" s="8">
        <v>75.989999999999995</v>
      </c>
      <c r="R24" s="8">
        <v>29.67</v>
      </c>
      <c r="S24" s="8">
        <v>136.83000000000001</v>
      </c>
      <c r="T24" s="8">
        <v>1575.45</v>
      </c>
      <c r="U24" s="8">
        <v>498.22</v>
      </c>
      <c r="V24" s="8">
        <v>634.16999999999996</v>
      </c>
      <c r="W24" s="8">
        <v>1138.1199999999999</v>
      </c>
      <c r="X24" s="8">
        <v>105.25</v>
      </c>
      <c r="Y24" s="8">
        <v>212.58</v>
      </c>
      <c r="Z24" s="8">
        <v>220.93</v>
      </c>
      <c r="AA24" s="8"/>
      <c r="AB24" s="8">
        <v>32.729999999999997</v>
      </c>
      <c r="AC24" s="8"/>
      <c r="AD24" s="8">
        <v>349.88799999999998</v>
      </c>
      <c r="AE24" s="8">
        <v>209</v>
      </c>
      <c r="AF24" s="8"/>
      <c r="AG24" s="8"/>
      <c r="AH24" s="8"/>
      <c r="AI24" s="8"/>
      <c r="AJ24" s="8"/>
      <c r="AK24" s="12">
        <v>10</v>
      </c>
      <c r="AM24" s="9">
        <f>+AP24/$AP$3</f>
        <v>2.876153885251391E-2</v>
      </c>
      <c r="AN24" s="10">
        <f>+AN22+AM24</f>
        <v>0.74600814962988826</v>
      </c>
      <c r="AP24" s="5">
        <f>SUM(G24:AJ24)</f>
        <v>9341.4380000000019</v>
      </c>
    </row>
    <row r="25" spans="1:42" x14ac:dyDescent="0.2">
      <c r="A25" s="3" t="s">
        <v>51</v>
      </c>
      <c r="B25" s="3" t="s">
        <v>52</v>
      </c>
      <c r="C25" s="3" t="s">
        <v>7</v>
      </c>
      <c r="D25" s="3" t="s">
        <v>53</v>
      </c>
      <c r="E25" s="38" t="s">
        <v>22</v>
      </c>
      <c r="F25" s="3" t="s">
        <v>9</v>
      </c>
      <c r="G25" s="8" t="s">
        <v>14</v>
      </c>
      <c r="H25" s="8" t="s">
        <v>14</v>
      </c>
      <c r="I25" s="8" t="s">
        <v>14</v>
      </c>
      <c r="J25" s="8" t="s">
        <v>13</v>
      </c>
      <c r="K25" s="8" t="s">
        <v>14</v>
      </c>
      <c r="L25" s="8" t="s">
        <v>13</v>
      </c>
      <c r="M25" s="8" t="s">
        <v>13</v>
      </c>
      <c r="N25" s="8" t="s">
        <v>14</v>
      </c>
      <c r="O25" s="8" t="s">
        <v>13</v>
      </c>
      <c r="P25" s="8" t="s">
        <v>14</v>
      </c>
      <c r="Q25" s="8" t="s">
        <v>14</v>
      </c>
      <c r="R25" s="8" t="s">
        <v>14</v>
      </c>
      <c r="S25" s="8" t="s">
        <v>14</v>
      </c>
      <c r="T25" s="8" t="s">
        <v>14</v>
      </c>
      <c r="U25" s="8" t="s">
        <v>14</v>
      </c>
      <c r="V25" s="8" t="s">
        <v>14</v>
      </c>
      <c r="W25" s="8" t="s">
        <v>14</v>
      </c>
      <c r="X25" s="8" t="s">
        <v>14</v>
      </c>
      <c r="Y25" s="8" t="s">
        <v>14</v>
      </c>
      <c r="Z25" s="8" t="s">
        <v>14</v>
      </c>
      <c r="AA25" s="8" t="s">
        <v>12</v>
      </c>
      <c r="AB25" s="8" t="s">
        <v>14</v>
      </c>
      <c r="AC25" s="8" t="s">
        <v>12</v>
      </c>
      <c r="AD25" s="8" t="s">
        <v>12</v>
      </c>
      <c r="AE25" s="8" t="s">
        <v>12</v>
      </c>
      <c r="AF25" s="8"/>
      <c r="AG25" s="8" t="s">
        <v>12</v>
      </c>
      <c r="AH25" s="8"/>
      <c r="AI25" s="8"/>
      <c r="AJ25" s="8"/>
      <c r="AK25" s="12">
        <v>10</v>
      </c>
    </row>
    <row r="26" spans="1:42" x14ac:dyDescent="0.2">
      <c r="A26" s="3" t="s">
        <v>51</v>
      </c>
      <c r="B26" s="3" t="s">
        <v>52</v>
      </c>
      <c r="C26" s="3" t="s">
        <v>7</v>
      </c>
      <c r="D26" s="3" t="s">
        <v>10</v>
      </c>
      <c r="E26" s="38" t="s">
        <v>21</v>
      </c>
      <c r="F26" s="3" t="s">
        <v>8</v>
      </c>
      <c r="G26" s="8"/>
      <c r="H26" s="8">
        <v>1646</v>
      </c>
      <c r="I26" s="8">
        <v>1646</v>
      </c>
      <c r="J26" s="8">
        <v>1348</v>
      </c>
      <c r="K26" s="8">
        <v>1348</v>
      </c>
      <c r="L26" s="8">
        <v>1647</v>
      </c>
      <c r="M26" s="8">
        <v>1596</v>
      </c>
      <c r="N26" s="8"/>
      <c r="O26" s="8"/>
      <c r="P26" s="8"/>
      <c r="Q26" s="8"/>
      <c r="R26" s="8"/>
      <c r="S26" s="8"/>
      <c r="T26" s="8"/>
      <c r="U26" s="8"/>
      <c r="V26" s="8"/>
      <c r="W26" s="8"/>
      <c r="X26" s="8"/>
      <c r="Y26" s="8"/>
      <c r="Z26" s="8"/>
      <c r="AA26" s="8"/>
      <c r="AB26" s="8"/>
      <c r="AC26" s="8"/>
      <c r="AD26" s="8"/>
      <c r="AE26" s="8"/>
      <c r="AF26" s="8"/>
      <c r="AG26" s="8"/>
      <c r="AH26" s="8"/>
      <c r="AI26" s="8"/>
      <c r="AJ26" s="8"/>
      <c r="AK26" s="12">
        <v>11</v>
      </c>
      <c r="AM26" s="9">
        <f>+AP26/$AP$3</f>
        <v>2.8421509102512465E-2</v>
      </c>
      <c r="AN26" s="10">
        <f>+AN24+AM26</f>
        <v>0.77442965873240077</v>
      </c>
      <c r="AP26" s="5">
        <f>SUM(G26:AJ26)</f>
        <v>9231</v>
      </c>
    </row>
    <row r="27" spans="1:42" x14ac:dyDescent="0.2">
      <c r="A27" s="3" t="s">
        <v>51</v>
      </c>
      <c r="B27" s="3" t="s">
        <v>52</v>
      </c>
      <c r="C27" s="3" t="s">
        <v>7</v>
      </c>
      <c r="D27" s="3" t="s">
        <v>10</v>
      </c>
      <c r="E27" s="38" t="s">
        <v>21</v>
      </c>
      <c r="F27" s="3" t="s">
        <v>9</v>
      </c>
      <c r="G27" s="8"/>
      <c r="H27" s="8">
        <v>-1</v>
      </c>
      <c r="I27" s="8">
        <v>-1</v>
      </c>
      <c r="J27" s="8">
        <v>-1</v>
      </c>
      <c r="K27" s="8">
        <v>-1</v>
      </c>
      <c r="L27" s="8">
        <v>-1</v>
      </c>
      <c r="M27" s="8">
        <v>-1</v>
      </c>
      <c r="N27" s="8"/>
      <c r="O27" s="8"/>
      <c r="P27" s="8"/>
      <c r="Q27" s="8"/>
      <c r="R27" s="8"/>
      <c r="S27" s="8"/>
      <c r="T27" s="8"/>
      <c r="U27" s="8"/>
      <c r="V27" s="8"/>
      <c r="W27" s="8"/>
      <c r="X27" s="8"/>
      <c r="Y27" s="8"/>
      <c r="Z27" s="8"/>
      <c r="AA27" s="8"/>
      <c r="AB27" s="8"/>
      <c r="AC27" s="8"/>
      <c r="AD27" s="8"/>
      <c r="AE27" s="8"/>
      <c r="AF27" s="8"/>
      <c r="AG27" s="8"/>
      <c r="AH27" s="8"/>
      <c r="AI27" s="8"/>
      <c r="AJ27" s="8"/>
      <c r="AK27" s="12">
        <v>11</v>
      </c>
    </row>
    <row r="28" spans="1:42" x14ac:dyDescent="0.2">
      <c r="A28" s="3" t="s">
        <v>51</v>
      </c>
      <c r="B28" s="3" t="s">
        <v>52</v>
      </c>
      <c r="C28" s="3" t="s">
        <v>17</v>
      </c>
      <c r="D28" s="3" t="s">
        <v>57</v>
      </c>
      <c r="E28" s="38" t="s">
        <v>33</v>
      </c>
      <c r="F28" s="3" t="s">
        <v>8</v>
      </c>
      <c r="G28" s="8"/>
      <c r="H28" s="8"/>
      <c r="I28" s="8"/>
      <c r="J28" s="8">
        <v>342</v>
      </c>
      <c r="K28" s="8">
        <v>2786</v>
      </c>
      <c r="L28" s="8">
        <v>1918</v>
      </c>
      <c r="M28" s="8">
        <v>1114</v>
      </c>
      <c r="N28" s="8">
        <v>399</v>
      </c>
      <c r="O28" s="8">
        <v>231</v>
      </c>
      <c r="P28" s="8">
        <v>656</v>
      </c>
      <c r="Q28" s="8">
        <v>30</v>
      </c>
      <c r="R28" s="8"/>
      <c r="S28" s="8"/>
      <c r="T28" s="8"/>
      <c r="U28" s="8"/>
      <c r="V28" s="8"/>
      <c r="W28" s="8"/>
      <c r="X28" s="8"/>
      <c r="Y28" s="8"/>
      <c r="Z28" s="8"/>
      <c r="AA28" s="8"/>
      <c r="AB28" s="8"/>
      <c r="AC28" s="8"/>
      <c r="AD28" s="8"/>
      <c r="AE28" s="8"/>
      <c r="AF28" s="8"/>
      <c r="AG28" s="8"/>
      <c r="AH28" s="8"/>
      <c r="AI28" s="8"/>
      <c r="AJ28" s="8"/>
      <c r="AK28" s="12">
        <v>12</v>
      </c>
      <c r="AM28" s="9">
        <f>+AP28/$AP$3</f>
        <v>2.3018004772005544E-2</v>
      </c>
      <c r="AN28" s="10">
        <f>+AN26+AM28</f>
        <v>0.79744766350440632</v>
      </c>
      <c r="AP28" s="5">
        <f>SUM(G28:AJ28)</f>
        <v>7476</v>
      </c>
    </row>
    <row r="29" spans="1:42" x14ac:dyDescent="0.2">
      <c r="A29" s="3" t="s">
        <v>51</v>
      </c>
      <c r="B29" s="3" t="s">
        <v>52</v>
      </c>
      <c r="C29" s="3" t="s">
        <v>17</v>
      </c>
      <c r="D29" s="3" t="s">
        <v>57</v>
      </c>
      <c r="E29" s="38" t="s">
        <v>33</v>
      </c>
      <c r="F29" s="3" t="s">
        <v>9</v>
      </c>
      <c r="G29" s="8"/>
      <c r="H29" s="8"/>
      <c r="I29" s="8"/>
      <c r="J29" s="8">
        <v>-1</v>
      </c>
      <c r="K29" s="8">
        <v>-1</v>
      </c>
      <c r="L29" s="8">
        <v>-1</v>
      </c>
      <c r="M29" s="8">
        <v>-1</v>
      </c>
      <c r="N29" s="8">
        <v>-1</v>
      </c>
      <c r="O29" s="8">
        <v>-1</v>
      </c>
      <c r="P29" s="8">
        <v>-1</v>
      </c>
      <c r="Q29" s="8">
        <v>-1</v>
      </c>
      <c r="R29" s="8"/>
      <c r="S29" s="8"/>
      <c r="T29" s="8"/>
      <c r="U29" s="8"/>
      <c r="V29" s="8"/>
      <c r="W29" s="8"/>
      <c r="X29" s="8"/>
      <c r="Y29" s="8"/>
      <c r="Z29" s="8"/>
      <c r="AA29" s="8"/>
      <c r="AB29" s="8"/>
      <c r="AC29" s="8"/>
      <c r="AD29" s="8"/>
      <c r="AE29" s="8"/>
      <c r="AF29" s="8"/>
      <c r="AG29" s="8"/>
      <c r="AH29" s="8"/>
      <c r="AI29" s="8"/>
      <c r="AJ29" s="8"/>
      <c r="AK29" s="12">
        <v>12</v>
      </c>
    </row>
    <row r="30" spans="1:42" x14ac:dyDescent="0.2">
      <c r="A30" s="3" t="s">
        <v>51</v>
      </c>
      <c r="B30" s="3" t="s">
        <v>52</v>
      </c>
      <c r="C30" s="3" t="s">
        <v>7</v>
      </c>
      <c r="D30" s="3" t="s">
        <v>53</v>
      </c>
      <c r="E30" s="38" t="s">
        <v>27</v>
      </c>
      <c r="F30" s="3" t="s">
        <v>8</v>
      </c>
      <c r="G30" s="8">
        <v>28.88</v>
      </c>
      <c r="H30" s="8">
        <v>65.180000000000007</v>
      </c>
      <c r="I30" s="8">
        <v>27.3</v>
      </c>
      <c r="J30" s="8">
        <v>19.73</v>
      </c>
      <c r="K30" s="8">
        <v>88.37</v>
      </c>
      <c r="L30" s="8">
        <v>780.56</v>
      </c>
      <c r="M30" s="8">
        <v>96.44</v>
      </c>
      <c r="N30" s="8">
        <v>31.03</v>
      </c>
      <c r="O30" s="8">
        <v>23.7</v>
      </c>
      <c r="P30" s="8">
        <v>30.63</v>
      </c>
      <c r="Q30" s="8">
        <v>7.53</v>
      </c>
      <c r="R30" s="8">
        <v>18.850000000000001</v>
      </c>
      <c r="S30" s="8">
        <v>17.02</v>
      </c>
      <c r="T30" s="8">
        <v>22.06</v>
      </c>
      <c r="U30" s="8">
        <v>42.33</v>
      </c>
      <c r="V30" s="8">
        <v>37.979999999999997</v>
      </c>
      <c r="W30" s="8">
        <v>37.58</v>
      </c>
      <c r="X30" s="8">
        <v>66.37</v>
      </c>
      <c r="Y30" s="8">
        <v>108.5</v>
      </c>
      <c r="Z30" s="8">
        <v>234.2</v>
      </c>
      <c r="AA30" s="8">
        <v>85.23</v>
      </c>
      <c r="AB30" s="8">
        <v>184.46</v>
      </c>
      <c r="AC30" s="8">
        <v>338.536</v>
      </c>
      <c r="AD30" s="8">
        <v>758.13</v>
      </c>
      <c r="AE30" s="8">
        <v>717</v>
      </c>
      <c r="AF30" s="8">
        <v>856</v>
      </c>
      <c r="AG30" s="8">
        <v>1000.1</v>
      </c>
      <c r="AH30" s="8">
        <v>95.694000000000003</v>
      </c>
      <c r="AI30" s="8"/>
      <c r="AJ30" s="8">
        <v>288.07100000000003</v>
      </c>
      <c r="AK30" s="12">
        <v>13</v>
      </c>
      <c r="AM30" s="9">
        <f>+AP30/$AP$3</f>
        <v>1.8804382884274714E-2</v>
      </c>
      <c r="AN30" s="10">
        <f>+AN28+AM30</f>
        <v>0.81625204638868099</v>
      </c>
      <c r="AP30" s="5">
        <f>SUM(G30:AJ30)</f>
        <v>6107.4610000000002</v>
      </c>
    </row>
    <row r="31" spans="1:42" x14ac:dyDescent="0.2">
      <c r="A31" s="3" t="s">
        <v>51</v>
      </c>
      <c r="B31" s="3" t="s">
        <v>52</v>
      </c>
      <c r="C31" s="3" t="s">
        <v>7</v>
      </c>
      <c r="D31" s="3" t="s">
        <v>53</v>
      </c>
      <c r="E31" s="38" t="s">
        <v>27</v>
      </c>
      <c r="F31" s="3" t="s">
        <v>9</v>
      </c>
      <c r="G31" s="8" t="s">
        <v>14</v>
      </c>
      <c r="H31" s="8" t="s">
        <v>14</v>
      </c>
      <c r="I31" s="8" t="s">
        <v>14</v>
      </c>
      <c r="J31" s="8" t="s">
        <v>14</v>
      </c>
      <c r="K31" s="8" t="s">
        <v>14</v>
      </c>
      <c r="L31" s="8" t="s">
        <v>14</v>
      </c>
      <c r="M31" s="8" t="s">
        <v>14</v>
      </c>
      <c r="N31" s="8" t="s">
        <v>14</v>
      </c>
      <c r="O31" s="8" t="s">
        <v>13</v>
      </c>
      <c r="P31" s="8" t="s">
        <v>14</v>
      </c>
      <c r="Q31" s="8" t="s">
        <v>14</v>
      </c>
      <c r="R31" s="8" t="s">
        <v>14</v>
      </c>
      <c r="S31" s="8" t="s">
        <v>14</v>
      </c>
      <c r="T31" s="8" t="s">
        <v>14</v>
      </c>
      <c r="U31" s="8" t="s">
        <v>14</v>
      </c>
      <c r="V31" s="8" t="s">
        <v>14</v>
      </c>
      <c r="W31" s="8" t="s">
        <v>14</v>
      </c>
      <c r="X31" s="8" t="s">
        <v>14</v>
      </c>
      <c r="Y31" s="8" t="s">
        <v>14</v>
      </c>
      <c r="Z31" s="8" t="s">
        <v>14</v>
      </c>
      <c r="AA31" s="8" t="s">
        <v>12</v>
      </c>
      <c r="AB31" s="8" t="s">
        <v>14</v>
      </c>
      <c r="AC31" s="8" t="s">
        <v>14</v>
      </c>
      <c r="AD31" s="8" t="s">
        <v>12</v>
      </c>
      <c r="AE31" s="8" t="s">
        <v>12</v>
      </c>
      <c r="AF31" s="8">
        <v>-1</v>
      </c>
      <c r="AG31" s="8" t="s">
        <v>12</v>
      </c>
      <c r="AH31" s="8">
        <v>-1</v>
      </c>
      <c r="AI31" s="8"/>
      <c r="AJ31" s="8">
        <v>-1</v>
      </c>
      <c r="AK31" s="12">
        <v>13</v>
      </c>
    </row>
    <row r="32" spans="1:42" x14ac:dyDescent="0.2">
      <c r="A32" s="3" t="s">
        <v>51</v>
      </c>
      <c r="B32" s="3" t="s">
        <v>52</v>
      </c>
      <c r="C32" s="3" t="s">
        <v>7</v>
      </c>
      <c r="D32" s="3" t="s">
        <v>152</v>
      </c>
      <c r="E32" s="38" t="s">
        <v>33</v>
      </c>
      <c r="F32" s="3" t="s">
        <v>8</v>
      </c>
      <c r="G32" s="8"/>
      <c r="H32" s="8"/>
      <c r="I32" s="8"/>
      <c r="J32" s="8"/>
      <c r="K32" s="8"/>
      <c r="L32" s="8"/>
      <c r="M32" s="8"/>
      <c r="N32" s="8"/>
      <c r="O32" s="8"/>
      <c r="P32" s="8"/>
      <c r="Q32" s="8"/>
      <c r="R32" s="8"/>
      <c r="S32" s="8"/>
      <c r="T32" s="8"/>
      <c r="U32" s="8">
        <v>344.10399999999998</v>
      </c>
      <c r="V32" s="8">
        <v>538.524</v>
      </c>
      <c r="W32" s="8">
        <v>538.58199999999999</v>
      </c>
      <c r="X32" s="8"/>
      <c r="Y32" s="8">
        <v>2047.009</v>
      </c>
      <c r="Z32" s="8">
        <v>103.92700000000001</v>
      </c>
      <c r="AA32" s="8">
        <v>1074.998</v>
      </c>
      <c r="AB32" s="8">
        <v>53.707999999999998</v>
      </c>
      <c r="AC32" s="8">
        <v>10.696999999999999</v>
      </c>
      <c r="AD32" s="8">
        <v>124.479</v>
      </c>
      <c r="AE32" s="8">
        <v>79.379000000000005</v>
      </c>
      <c r="AF32" s="8">
        <v>39.426000000000002</v>
      </c>
      <c r="AG32" s="8">
        <v>90.525000000000006</v>
      </c>
      <c r="AH32" s="8">
        <v>70.866</v>
      </c>
      <c r="AI32" s="8">
        <v>82.445999999999998</v>
      </c>
      <c r="AJ32" s="8">
        <v>145.81399999999999</v>
      </c>
      <c r="AK32" s="12">
        <v>14</v>
      </c>
      <c r="AM32" s="9">
        <f>+AP32/$AP$3</f>
        <v>1.645523785659541E-2</v>
      </c>
      <c r="AN32" s="10">
        <f>+AN30+AM32</f>
        <v>0.8327072842452764</v>
      </c>
      <c r="AP32" s="5">
        <f>SUM(G32:AJ32)</f>
        <v>5344.4840000000004</v>
      </c>
    </row>
    <row r="33" spans="1:42" x14ac:dyDescent="0.2">
      <c r="A33" s="3" t="s">
        <v>51</v>
      </c>
      <c r="B33" s="3" t="s">
        <v>52</v>
      </c>
      <c r="C33" s="3" t="s">
        <v>7</v>
      </c>
      <c r="D33" s="3" t="s">
        <v>152</v>
      </c>
      <c r="E33" s="38" t="s">
        <v>33</v>
      </c>
      <c r="F33" s="3" t="s">
        <v>9</v>
      </c>
      <c r="G33" s="8"/>
      <c r="H33" s="8"/>
      <c r="I33" s="8"/>
      <c r="J33" s="8"/>
      <c r="K33" s="8"/>
      <c r="L33" s="8"/>
      <c r="M33" s="8"/>
      <c r="N33" s="8"/>
      <c r="O33" s="8"/>
      <c r="P33" s="8"/>
      <c r="Q33" s="8"/>
      <c r="R33" s="8"/>
      <c r="S33" s="8"/>
      <c r="T33" s="8"/>
      <c r="U33" s="8" t="s">
        <v>13</v>
      </c>
      <c r="V33" s="8">
        <v>-1</v>
      </c>
      <c r="W33" s="8" t="s">
        <v>13</v>
      </c>
      <c r="X33" s="8"/>
      <c r="Y33" s="8">
        <v>-1</v>
      </c>
      <c r="Z33" s="8" t="s">
        <v>13</v>
      </c>
      <c r="AA33" s="8">
        <v>-1</v>
      </c>
      <c r="AB33" s="8" t="s">
        <v>13</v>
      </c>
      <c r="AC33" s="8">
        <v>-1</v>
      </c>
      <c r="AD33" s="8" t="s">
        <v>13</v>
      </c>
      <c r="AE33" s="8">
        <v>-1</v>
      </c>
      <c r="AF33" s="8">
        <v>-1</v>
      </c>
      <c r="AG33" s="8">
        <v>-1</v>
      </c>
      <c r="AH33" s="8">
        <v>-1</v>
      </c>
      <c r="AI33" s="8" t="s">
        <v>13</v>
      </c>
      <c r="AJ33" s="8" t="s">
        <v>13</v>
      </c>
      <c r="AK33" s="12">
        <v>14</v>
      </c>
    </row>
    <row r="34" spans="1:42" x14ac:dyDescent="0.2">
      <c r="A34" s="3" t="s">
        <v>51</v>
      </c>
      <c r="B34" s="3" t="s">
        <v>52</v>
      </c>
      <c r="C34" s="3" t="s">
        <v>7</v>
      </c>
      <c r="D34" s="3" t="s">
        <v>137</v>
      </c>
      <c r="E34" s="38" t="s">
        <v>21</v>
      </c>
      <c r="F34" s="3" t="s">
        <v>8</v>
      </c>
      <c r="G34" s="8">
        <v>1052</v>
      </c>
      <c r="H34" s="8">
        <v>990</v>
      </c>
      <c r="I34" s="8">
        <v>990</v>
      </c>
      <c r="J34" s="8">
        <v>610</v>
      </c>
      <c r="K34" s="8">
        <v>610</v>
      </c>
      <c r="L34" s="8">
        <v>610</v>
      </c>
      <c r="M34" s="8">
        <v>24</v>
      </c>
      <c r="N34" s="8"/>
      <c r="O34" s="8"/>
      <c r="P34" s="8"/>
      <c r="Q34" s="8"/>
      <c r="R34" s="8"/>
      <c r="S34" s="8"/>
      <c r="T34" s="8"/>
      <c r="U34" s="8">
        <v>42.463000000000001</v>
      </c>
      <c r="V34" s="8">
        <v>33.451000000000001</v>
      </c>
      <c r="W34" s="8">
        <v>3.9950000000000001</v>
      </c>
      <c r="X34" s="8">
        <v>17.305</v>
      </c>
      <c r="Y34" s="8">
        <v>5.6859999999999999</v>
      </c>
      <c r="Z34" s="8">
        <v>9.5690000000000008</v>
      </c>
      <c r="AA34" s="8">
        <v>0.96</v>
      </c>
      <c r="AB34" s="8">
        <v>170.36799999999999</v>
      </c>
      <c r="AC34" s="8">
        <v>5.0170000000000003</v>
      </c>
      <c r="AD34" s="8">
        <v>9.5310000000000006</v>
      </c>
      <c r="AE34" s="8">
        <v>5.5949999999999998</v>
      </c>
      <c r="AF34" s="8">
        <v>21.274000000000001</v>
      </c>
      <c r="AG34" s="8">
        <v>0.64800000000000002</v>
      </c>
      <c r="AH34" s="8">
        <v>3.2000000000000001E-2</v>
      </c>
      <c r="AI34" s="8">
        <v>3.5000000000000003E-2</v>
      </c>
      <c r="AJ34" s="8">
        <v>1E-3</v>
      </c>
      <c r="AK34" s="12">
        <v>15</v>
      </c>
      <c r="AM34" s="9">
        <f>+AP34/$AP$3</f>
        <v>1.6047114715270049E-2</v>
      </c>
      <c r="AN34" s="10">
        <f>+AN32+AM34</f>
        <v>0.8487543989605465</v>
      </c>
      <c r="AP34" s="5">
        <f>SUM(G34:AJ34)</f>
        <v>5211.9300000000012</v>
      </c>
    </row>
    <row r="35" spans="1:42" x14ac:dyDescent="0.2">
      <c r="A35" s="3" t="s">
        <v>51</v>
      </c>
      <c r="B35" s="3" t="s">
        <v>52</v>
      </c>
      <c r="C35" s="3" t="s">
        <v>7</v>
      </c>
      <c r="D35" s="3" t="s">
        <v>137</v>
      </c>
      <c r="E35" s="38" t="s">
        <v>21</v>
      </c>
      <c r="F35" s="3" t="s">
        <v>9</v>
      </c>
      <c r="G35" s="8">
        <v>-1</v>
      </c>
      <c r="H35" s="8">
        <v>-1</v>
      </c>
      <c r="I35" s="8">
        <v>-1</v>
      </c>
      <c r="J35" s="8">
        <v>-1</v>
      </c>
      <c r="K35" s="8">
        <v>-1</v>
      </c>
      <c r="L35" s="8">
        <v>-1</v>
      </c>
      <c r="M35" s="8">
        <v>-1</v>
      </c>
      <c r="N35" s="8"/>
      <c r="O35" s="8"/>
      <c r="P35" s="8"/>
      <c r="Q35" s="8"/>
      <c r="R35" s="8"/>
      <c r="S35" s="8"/>
      <c r="T35" s="8"/>
      <c r="U35" s="8">
        <v>-1</v>
      </c>
      <c r="V35" s="8">
        <v>-1</v>
      </c>
      <c r="W35" s="8">
        <v>-1</v>
      </c>
      <c r="X35" s="8">
        <v>-1</v>
      </c>
      <c r="Y35" s="8">
        <v>-1</v>
      </c>
      <c r="Z35" s="8">
        <v>-1</v>
      </c>
      <c r="AA35" s="8">
        <v>-1</v>
      </c>
      <c r="AB35" s="8" t="s">
        <v>14</v>
      </c>
      <c r="AC35" s="8">
        <v>-1</v>
      </c>
      <c r="AD35" s="8">
        <v>-1</v>
      </c>
      <c r="AE35" s="8" t="s">
        <v>13</v>
      </c>
      <c r="AF35" s="8">
        <v>-1</v>
      </c>
      <c r="AG35" s="8" t="s">
        <v>13</v>
      </c>
      <c r="AH35" s="8">
        <v>-1</v>
      </c>
      <c r="AI35" s="8" t="s">
        <v>13</v>
      </c>
      <c r="AJ35" s="8" t="s">
        <v>13</v>
      </c>
      <c r="AK35" s="12">
        <v>15</v>
      </c>
    </row>
    <row r="36" spans="1:42" x14ac:dyDescent="0.2">
      <c r="A36" s="3" t="s">
        <v>51</v>
      </c>
      <c r="B36" s="3" t="s">
        <v>52</v>
      </c>
      <c r="C36" s="3" t="s">
        <v>17</v>
      </c>
      <c r="D36" s="3" t="s">
        <v>58</v>
      </c>
      <c r="E36" s="38" t="s">
        <v>31</v>
      </c>
      <c r="F36" s="3" t="s">
        <v>8</v>
      </c>
      <c r="G36" s="8"/>
      <c r="H36" s="8"/>
      <c r="I36" s="8"/>
      <c r="J36" s="8"/>
      <c r="K36" s="8"/>
      <c r="L36" s="8"/>
      <c r="M36" s="8"/>
      <c r="N36" s="8"/>
      <c r="O36" s="8"/>
      <c r="P36" s="8"/>
      <c r="Q36" s="8"/>
      <c r="R36" s="8">
        <v>1583</v>
      </c>
      <c r="S36" s="8">
        <v>1215</v>
      </c>
      <c r="T36" s="8">
        <v>2298</v>
      </c>
      <c r="U36" s="8"/>
      <c r="V36" s="8"/>
      <c r="W36" s="8"/>
      <c r="X36" s="8"/>
      <c r="Y36" s="8"/>
      <c r="Z36" s="8"/>
      <c r="AA36" s="8"/>
      <c r="AB36" s="8"/>
      <c r="AC36" s="8"/>
      <c r="AD36" s="8"/>
      <c r="AE36" s="8"/>
      <c r="AF36" s="8"/>
      <c r="AG36" s="8"/>
      <c r="AH36" s="8"/>
      <c r="AI36" s="8"/>
      <c r="AJ36" s="8"/>
      <c r="AK36" s="12">
        <v>16</v>
      </c>
      <c r="AM36" s="9">
        <f>+AP36/$AP$3</f>
        <v>1.5690175537471946E-2</v>
      </c>
      <c r="AN36" s="10">
        <f>+AN34+AM36</f>
        <v>0.86444457449801848</v>
      </c>
      <c r="AP36" s="5">
        <f>SUM(G36:AJ36)</f>
        <v>5096</v>
      </c>
    </row>
    <row r="37" spans="1:42" x14ac:dyDescent="0.2">
      <c r="A37" s="3" t="s">
        <v>51</v>
      </c>
      <c r="B37" s="3" t="s">
        <v>52</v>
      </c>
      <c r="C37" s="3" t="s">
        <v>17</v>
      </c>
      <c r="D37" s="3" t="s">
        <v>58</v>
      </c>
      <c r="E37" s="38" t="s">
        <v>31</v>
      </c>
      <c r="F37" s="3" t="s">
        <v>9</v>
      </c>
      <c r="G37" s="8"/>
      <c r="H37" s="8"/>
      <c r="I37" s="8"/>
      <c r="J37" s="8"/>
      <c r="K37" s="8"/>
      <c r="L37" s="8"/>
      <c r="M37" s="8"/>
      <c r="N37" s="8"/>
      <c r="O37" s="8"/>
      <c r="P37" s="8"/>
      <c r="Q37" s="8"/>
      <c r="R37" s="8">
        <v>-1</v>
      </c>
      <c r="S37" s="8">
        <v>-1</v>
      </c>
      <c r="T37" s="8">
        <v>-1</v>
      </c>
      <c r="U37" s="8"/>
      <c r="V37" s="8"/>
      <c r="W37" s="8"/>
      <c r="X37" s="8"/>
      <c r="Y37" s="8"/>
      <c r="Z37" s="8"/>
      <c r="AA37" s="8"/>
      <c r="AB37" s="8"/>
      <c r="AC37" s="8"/>
      <c r="AD37" s="8"/>
      <c r="AE37" s="8"/>
      <c r="AF37" s="8"/>
      <c r="AG37" s="8"/>
      <c r="AH37" s="8"/>
      <c r="AI37" s="8"/>
      <c r="AJ37" s="8"/>
      <c r="AK37" s="12">
        <v>16</v>
      </c>
    </row>
    <row r="38" spans="1:42" x14ac:dyDescent="0.2">
      <c r="A38" s="3" t="s">
        <v>51</v>
      </c>
      <c r="B38" s="3" t="s">
        <v>52</v>
      </c>
      <c r="C38" s="3" t="s">
        <v>7</v>
      </c>
      <c r="D38" s="3" t="s">
        <v>59</v>
      </c>
      <c r="E38" s="38" t="s">
        <v>34</v>
      </c>
      <c r="F38" s="3" t="s">
        <v>8</v>
      </c>
      <c r="G38" s="8">
        <v>47</v>
      </c>
      <c r="H38" s="8">
        <v>20</v>
      </c>
      <c r="I38" s="8">
        <v>9</v>
      </c>
      <c r="J38" s="8">
        <v>10</v>
      </c>
      <c r="K38" s="8">
        <v>16</v>
      </c>
      <c r="L38" s="8"/>
      <c r="M38" s="8">
        <v>2</v>
      </c>
      <c r="N38" s="8">
        <v>118</v>
      </c>
      <c r="O38" s="8">
        <v>118</v>
      </c>
      <c r="P38" s="8">
        <v>118</v>
      </c>
      <c r="Q38" s="8"/>
      <c r="R38" s="8"/>
      <c r="S38" s="8"/>
      <c r="T38" s="8"/>
      <c r="U38" s="8">
        <v>0.4</v>
      </c>
      <c r="V38" s="8"/>
      <c r="W38" s="8">
        <v>1458.204</v>
      </c>
      <c r="X38" s="8">
        <v>1483.9179999999999</v>
      </c>
      <c r="Y38" s="8">
        <v>97.361999999999995</v>
      </c>
      <c r="Z38" s="8">
        <v>198.40199999999999</v>
      </c>
      <c r="AA38" s="8">
        <v>8.11</v>
      </c>
      <c r="AB38" s="8">
        <v>1.94</v>
      </c>
      <c r="AC38" s="8"/>
      <c r="AD38" s="8"/>
      <c r="AE38" s="8"/>
      <c r="AF38" s="8"/>
      <c r="AG38" s="8"/>
      <c r="AH38" s="8"/>
      <c r="AI38" s="8"/>
      <c r="AJ38" s="8"/>
      <c r="AK38" s="12">
        <v>17</v>
      </c>
      <c r="AM38" s="9">
        <f>+AP38/$AP$3</f>
        <v>1.1411511467985013E-2</v>
      </c>
      <c r="AN38" s="10">
        <f>+AN36+AM38</f>
        <v>0.87585608596600351</v>
      </c>
      <c r="AP38" s="5">
        <f>SUM(G38:AJ38)</f>
        <v>3706.3360000000002</v>
      </c>
    </row>
    <row r="39" spans="1:42" x14ac:dyDescent="0.2">
      <c r="A39" s="3" t="s">
        <v>51</v>
      </c>
      <c r="B39" s="3" t="s">
        <v>52</v>
      </c>
      <c r="C39" s="3" t="s">
        <v>7</v>
      </c>
      <c r="D39" s="3" t="s">
        <v>59</v>
      </c>
      <c r="E39" s="38" t="s">
        <v>34</v>
      </c>
      <c r="F39" s="3" t="s">
        <v>9</v>
      </c>
      <c r="G39" s="8">
        <v>-1</v>
      </c>
      <c r="H39" s="8">
        <v>-1</v>
      </c>
      <c r="I39" s="8">
        <v>-1</v>
      </c>
      <c r="J39" s="8">
        <v>-1</v>
      </c>
      <c r="K39" s="8">
        <v>-1</v>
      </c>
      <c r="L39" s="8"/>
      <c r="M39" s="8">
        <v>-1</v>
      </c>
      <c r="N39" s="8">
        <v>-1</v>
      </c>
      <c r="O39" s="8">
        <v>-1</v>
      </c>
      <c r="P39" s="8">
        <v>-1</v>
      </c>
      <c r="Q39" s="8"/>
      <c r="R39" s="8"/>
      <c r="S39" s="8"/>
      <c r="T39" s="8"/>
      <c r="U39" s="8">
        <v>-1</v>
      </c>
      <c r="V39" s="8"/>
      <c r="W39" s="8">
        <v>-1</v>
      </c>
      <c r="X39" s="8">
        <v>-1</v>
      </c>
      <c r="Y39" s="8">
        <v>-1</v>
      </c>
      <c r="Z39" s="8">
        <v>-1</v>
      </c>
      <c r="AA39" s="8">
        <v>-1</v>
      </c>
      <c r="AB39" s="8">
        <v>-1</v>
      </c>
      <c r="AC39" s="8"/>
      <c r="AD39" s="8"/>
      <c r="AE39" s="8"/>
      <c r="AF39" s="8"/>
      <c r="AG39" s="8"/>
      <c r="AH39" s="8"/>
      <c r="AI39" s="8"/>
      <c r="AJ39" s="8"/>
      <c r="AK39" s="12">
        <v>17</v>
      </c>
    </row>
    <row r="40" spans="1:42" x14ac:dyDescent="0.2">
      <c r="A40" s="3" t="s">
        <v>51</v>
      </c>
      <c r="B40" s="3" t="s">
        <v>52</v>
      </c>
      <c r="C40" s="3" t="s">
        <v>7</v>
      </c>
      <c r="D40" s="3" t="s">
        <v>150</v>
      </c>
      <c r="E40" s="38" t="s">
        <v>33</v>
      </c>
      <c r="F40" s="3" t="s">
        <v>8</v>
      </c>
      <c r="G40" s="8"/>
      <c r="H40" s="8"/>
      <c r="I40" s="8"/>
      <c r="J40" s="8"/>
      <c r="K40" s="8"/>
      <c r="L40" s="8"/>
      <c r="M40" s="8"/>
      <c r="N40" s="8"/>
      <c r="O40" s="8"/>
      <c r="P40" s="8">
        <v>793</v>
      </c>
      <c r="Q40" s="8"/>
      <c r="R40" s="8"/>
      <c r="S40" s="8"/>
      <c r="T40" s="8"/>
      <c r="U40" s="8"/>
      <c r="V40" s="8"/>
      <c r="W40" s="8"/>
      <c r="X40" s="8"/>
      <c r="Y40" s="8"/>
      <c r="Z40" s="8"/>
      <c r="AA40" s="8"/>
      <c r="AB40" s="8"/>
      <c r="AC40" s="8"/>
      <c r="AD40" s="8"/>
      <c r="AE40" s="8">
        <v>77.507999999999996</v>
      </c>
      <c r="AF40" s="8">
        <v>685.76400000000001</v>
      </c>
      <c r="AG40" s="8">
        <v>385.40300000000002</v>
      </c>
      <c r="AH40" s="8">
        <v>596.29999999999995</v>
      </c>
      <c r="AI40" s="8">
        <v>138.15</v>
      </c>
      <c r="AJ40" s="8">
        <v>902.56</v>
      </c>
      <c r="AK40" s="12">
        <v>18</v>
      </c>
      <c r="AM40" s="9">
        <f>+AP40/$AP$3</f>
        <v>1.1018484270666755E-2</v>
      </c>
      <c r="AN40" s="10">
        <f>+AN38+AM40</f>
        <v>0.88687457023667027</v>
      </c>
      <c r="AP40" s="5">
        <f>SUM(G40:AJ40)</f>
        <v>3578.6849999999999</v>
      </c>
    </row>
    <row r="41" spans="1:42" x14ac:dyDescent="0.2">
      <c r="A41" s="3" t="s">
        <v>51</v>
      </c>
      <c r="B41" s="3" t="s">
        <v>52</v>
      </c>
      <c r="C41" s="3" t="s">
        <v>7</v>
      </c>
      <c r="D41" s="3" t="s">
        <v>150</v>
      </c>
      <c r="E41" s="38" t="s">
        <v>33</v>
      </c>
      <c r="F41" s="3" t="s">
        <v>9</v>
      </c>
      <c r="G41" s="8"/>
      <c r="H41" s="8"/>
      <c r="I41" s="8"/>
      <c r="J41" s="8"/>
      <c r="K41" s="8"/>
      <c r="L41" s="8"/>
      <c r="M41" s="8"/>
      <c r="N41" s="8"/>
      <c r="O41" s="8"/>
      <c r="P41" s="8">
        <v>-1</v>
      </c>
      <c r="Q41" s="8"/>
      <c r="R41" s="8"/>
      <c r="S41" s="8"/>
      <c r="T41" s="8"/>
      <c r="U41" s="8"/>
      <c r="V41" s="8"/>
      <c r="W41" s="8"/>
      <c r="X41" s="8"/>
      <c r="Y41" s="8"/>
      <c r="Z41" s="8"/>
      <c r="AA41" s="8"/>
      <c r="AB41" s="8"/>
      <c r="AC41" s="8"/>
      <c r="AD41" s="8"/>
      <c r="AE41" s="8">
        <v>-1</v>
      </c>
      <c r="AF41" s="8">
        <v>-1</v>
      </c>
      <c r="AG41" s="8">
        <v>-1</v>
      </c>
      <c r="AH41" s="8">
        <v>-1</v>
      </c>
      <c r="AI41" s="8">
        <v>-1</v>
      </c>
      <c r="AJ41" s="8">
        <v>-1</v>
      </c>
      <c r="AK41" s="12">
        <v>18</v>
      </c>
    </row>
    <row r="42" spans="1:42" x14ac:dyDescent="0.2">
      <c r="A42" s="3" t="s">
        <v>51</v>
      </c>
      <c r="B42" s="3" t="s">
        <v>52</v>
      </c>
      <c r="C42" s="3" t="s">
        <v>7</v>
      </c>
      <c r="D42" s="3" t="s">
        <v>32</v>
      </c>
      <c r="E42" s="38" t="s">
        <v>21</v>
      </c>
      <c r="F42" s="3" t="s">
        <v>8</v>
      </c>
      <c r="G42" s="8">
        <v>17</v>
      </c>
      <c r="H42" s="8">
        <v>703</v>
      </c>
      <c r="I42" s="8">
        <v>169.2</v>
      </c>
      <c r="J42" s="8">
        <v>266</v>
      </c>
      <c r="K42" s="8">
        <v>219.8</v>
      </c>
      <c r="L42" s="8">
        <v>29.5</v>
      </c>
      <c r="M42" s="8">
        <v>116.9</v>
      </c>
      <c r="N42" s="8">
        <v>116.5</v>
      </c>
      <c r="O42" s="8">
        <v>56</v>
      </c>
      <c r="P42" s="8">
        <v>452</v>
      </c>
      <c r="Q42" s="8">
        <v>188.35300000000001</v>
      </c>
      <c r="R42" s="8">
        <v>279.91000000000003</v>
      </c>
      <c r="S42" s="8">
        <v>80.602000000000004</v>
      </c>
      <c r="T42" s="8">
        <v>7.0519999999999996</v>
      </c>
      <c r="U42" s="8">
        <v>15.913</v>
      </c>
      <c r="V42" s="8">
        <v>38.372999999999998</v>
      </c>
      <c r="W42" s="8">
        <v>68.25</v>
      </c>
      <c r="X42" s="8">
        <v>68.25</v>
      </c>
      <c r="Y42" s="8">
        <v>13.619</v>
      </c>
      <c r="Z42" s="8">
        <v>8.7390000000000008</v>
      </c>
      <c r="AA42" s="8">
        <v>15.679</v>
      </c>
      <c r="AB42" s="8">
        <v>15.679</v>
      </c>
      <c r="AC42" s="8"/>
      <c r="AD42" s="8">
        <v>15.679</v>
      </c>
      <c r="AE42" s="8">
        <v>15.679</v>
      </c>
      <c r="AF42" s="8">
        <v>15.679</v>
      </c>
      <c r="AG42" s="8">
        <v>15.679</v>
      </c>
      <c r="AH42" s="8">
        <v>15.679</v>
      </c>
      <c r="AI42" s="8">
        <v>15.679</v>
      </c>
      <c r="AJ42" s="8">
        <v>15.679</v>
      </c>
      <c r="AK42" s="12">
        <v>19</v>
      </c>
      <c r="AM42" s="9">
        <f>+AP42/$AP$3</f>
        <v>9.4094007329578056E-3</v>
      </c>
      <c r="AN42" s="10">
        <f>+AN40+AM42</f>
        <v>0.89628397096962809</v>
      </c>
      <c r="AP42" s="5">
        <f>SUM(G42:AJ42)</f>
        <v>3056.072000000001</v>
      </c>
    </row>
    <row r="43" spans="1:42" x14ac:dyDescent="0.2">
      <c r="A43" s="3" t="s">
        <v>51</v>
      </c>
      <c r="B43" s="3" t="s">
        <v>52</v>
      </c>
      <c r="C43" s="3" t="s">
        <v>7</v>
      </c>
      <c r="D43" s="3" t="s">
        <v>32</v>
      </c>
      <c r="E43" s="38" t="s">
        <v>21</v>
      </c>
      <c r="F43" s="3" t="s">
        <v>9</v>
      </c>
      <c r="G43" s="8">
        <v>-1</v>
      </c>
      <c r="H43" s="8">
        <v>-1</v>
      </c>
      <c r="I43" s="8">
        <v>-1</v>
      </c>
      <c r="J43" s="8">
        <v>-1</v>
      </c>
      <c r="K43" s="8">
        <v>-1</v>
      </c>
      <c r="L43" s="8">
        <v>-1</v>
      </c>
      <c r="M43" s="8">
        <v>-1</v>
      </c>
      <c r="N43" s="8">
        <v>-1</v>
      </c>
      <c r="O43" s="8">
        <v>-1</v>
      </c>
      <c r="P43" s="8">
        <v>-1</v>
      </c>
      <c r="Q43" s="8" t="s">
        <v>13</v>
      </c>
      <c r="R43" s="8" t="s">
        <v>13</v>
      </c>
      <c r="S43" s="8" t="s">
        <v>13</v>
      </c>
      <c r="T43" s="8" t="s">
        <v>13</v>
      </c>
      <c r="U43" s="8" t="s">
        <v>13</v>
      </c>
      <c r="V43" s="8">
        <v>-1</v>
      </c>
      <c r="W43" s="8" t="s">
        <v>13</v>
      </c>
      <c r="X43" s="8" t="s">
        <v>13</v>
      </c>
      <c r="Y43" s="8" t="s">
        <v>13</v>
      </c>
      <c r="Z43" s="8" t="s">
        <v>13</v>
      </c>
      <c r="AA43" s="8" t="s">
        <v>13</v>
      </c>
      <c r="AB43" s="8">
        <v>-1</v>
      </c>
      <c r="AC43" s="8"/>
      <c r="AD43" s="8">
        <v>-1</v>
      </c>
      <c r="AE43" s="8">
        <v>-1</v>
      </c>
      <c r="AF43" s="8">
        <v>-1</v>
      </c>
      <c r="AG43" s="8">
        <v>-1</v>
      </c>
      <c r="AH43" s="8">
        <v>-1</v>
      </c>
      <c r="AI43" s="8">
        <v>-1</v>
      </c>
      <c r="AJ43" s="8">
        <v>-1</v>
      </c>
      <c r="AK43" s="12">
        <v>19</v>
      </c>
    </row>
    <row r="44" spans="1:42" x14ac:dyDescent="0.2">
      <c r="A44" s="3" t="s">
        <v>51</v>
      </c>
      <c r="B44" s="3" t="s">
        <v>52</v>
      </c>
      <c r="C44" s="3" t="s">
        <v>7</v>
      </c>
      <c r="D44" s="3" t="s">
        <v>146</v>
      </c>
      <c r="E44" s="38" t="s">
        <v>11</v>
      </c>
      <c r="F44" s="3" t="s">
        <v>8</v>
      </c>
      <c r="G44" s="8">
        <v>57</v>
      </c>
      <c r="H44" s="8">
        <v>3</v>
      </c>
      <c r="I44" s="8">
        <v>22</v>
      </c>
      <c r="J44" s="8">
        <v>21</v>
      </c>
      <c r="K44" s="8">
        <v>3</v>
      </c>
      <c r="L44" s="8">
        <v>9</v>
      </c>
      <c r="M44" s="8">
        <v>22</v>
      </c>
      <c r="N44" s="8">
        <v>38.200000000000003</v>
      </c>
      <c r="O44" s="8">
        <v>19.600000000000001</v>
      </c>
      <c r="P44" s="8">
        <v>2.1</v>
      </c>
      <c r="Q44" s="8">
        <v>2.42</v>
      </c>
      <c r="R44" s="8">
        <v>8.2560000000000002</v>
      </c>
      <c r="S44" s="8">
        <v>2.6909999999999998</v>
      </c>
      <c r="T44" s="8">
        <v>101.303</v>
      </c>
      <c r="U44" s="8">
        <v>64.13</v>
      </c>
      <c r="V44" s="8">
        <v>59.755000000000003</v>
      </c>
      <c r="W44" s="8">
        <v>28.193000000000001</v>
      </c>
      <c r="X44" s="8">
        <v>165.74199999999999</v>
      </c>
      <c r="Y44" s="8">
        <v>194.93700000000001</v>
      </c>
      <c r="Z44" s="8">
        <v>212.69800000000001</v>
      </c>
      <c r="AA44" s="8">
        <v>123.208</v>
      </c>
      <c r="AB44" s="8"/>
      <c r="AC44" s="8"/>
      <c r="AD44" s="8">
        <v>212.93799999999999</v>
      </c>
      <c r="AE44" s="8">
        <v>208.84200000000001</v>
      </c>
      <c r="AF44" s="8">
        <v>146.67699999999999</v>
      </c>
      <c r="AG44" s="8">
        <v>262.21699999999998</v>
      </c>
      <c r="AH44" s="8">
        <v>85.018000000000001</v>
      </c>
      <c r="AI44" s="8">
        <v>182.03299999999999</v>
      </c>
      <c r="AJ44" s="8">
        <v>79.884</v>
      </c>
      <c r="AK44" s="12">
        <v>20</v>
      </c>
      <c r="AM44" s="9">
        <f>+AP44/$AP$3</f>
        <v>7.198028131647269E-3</v>
      </c>
      <c r="AN44" s="10">
        <f>+AN42+AM44</f>
        <v>0.90348199910127536</v>
      </c>
      <c r="AP44" s="5">
        <f>SUM(G44:AJ44)</f>
        <v>2337.8419999999996</v>
      </c>
    </row>
    <row r="45" spans="1:42" x14ac:dyDescent="0.2">
      <c r="A45" s="3" t="s">
        <v>51</v>
      </c>
      <c r="B45" s="3" t="s">
        <v>52</v>
      </c>
      <c r="C45" s="3" t="s">
        <v>7</v>
      </c>
      <c r="D45" s="3" t="s">
        <v>146</v>
      </c>
      <c r="E45" s="38" t="s">
        <v>11</v>
      </c>
      <c r="F45" s="3" t="s">
        <v>9</v>
      </c>
      <c r="G45" s="8" t="s">
        <v>13</v>
      </c>
      <c r="H45" s="8" t="s">
        <v>14</v>
      </c>
      <c r="I45" s="8" t="s">
        <v>13</v>
      </c>
      <c r="J45" s="8" t="s">
        <v>13</v>
      </c>
      <c r="K45" s="8" t="s">
        <v>13</v>
      </c>
      <c r="L45" s="8" t="s">
        <v>13</v>
      </c>
      <c r="M45" s="8" t="s">
        <v>13</v>
      </c>
      <c r="N45" s="8" t="s">
        <v>13</v>
      </c>
      <c r="O45" s="8" t="s">
        <v>13</v>
      </c>
      <c r="P45" s="8" t="s">
        <v>13</v>
      </c>
      <c r="Q45" s="8" t="s">
        <v>13</v>
      </c>
      <c r="R45" s="8" t="s">
        <v>13</v>
      </c>
      <c r="S45" s="8" t="s">
        <v>13</v>
      </c>
      <c r="T45" s="8" t="s">
        <v>13</v>
      </c>
      <c r="U45" s="8" t="s">
        <v>13</v>
      </c>
      <c r="V45" s="8" t="s">
        <v>13</v>
      </c>
      <c r="W45" s="8" t="s">
        <v>13</v>
      </c>
      <c r="X45" s="8" t="s">
        <v>13</v>
      </c>
      <c r="Y45" s="8" t="s">
        <v>13</v>
      </c>
      <c r="Z45" s="8">
        <v>-1</v>
      </c>
      <c r="AA45" s="8">
        <v>-1</v>
      </c>
      <c r="AB45" s="8"/>
      <c r="AC45" s="8"/>
      <c r="AD45" s="8" t="s">
        <v>13</v>
      </c>
      <c r="AE45" s="8" t="s">
        <v>13</v>
      </c>
      <c r="AF45" s="8" t="s">
        <v>13</v>
      </c>
      <c r="AG45" s="8" t="s">
        <v>13</v>
      </c>
      <c r="AH45" s="8" t="s">
        <v>13</v>
      </c>
      <c r="AI45" s="8" t="s">
        <v>13</v>
      </c>
      <c r="AJ45" s="8" t="s">
        <v>13</v>
      </c>
      <c r="AK45" s="12">
        <v>20</v>
      </c>
    </row>
    <row r="46" spans="1:42" x14ac:dyDescent="0.2">
      <c r="A46" s="3" t="s">
        <v>51</v>
      </c>
      <c r="B46" s="3" t="s">
        <v>52</v>
      </c>
      <c r="C46" s="3" t="s">
        <v>7</v>
      </c>
      <c r="D46" s="3" t="s">
        <v>24</v>
      </c>
      <c r="E46" s="38" t="s">
        <v>33</v>
      </c>
      <c r="F46" s="3" t="s">
        <v>8</v>
      </c>
      <c r="G46" s="8"/>
      <c r="H46" s="8"/>
      <c r="I46" s="8"/>
      <c r="J46" s="8"/>
      <c r="K46" s="8"/>
      <c r="L46" s="8"/>
      <c r="M46" s="8"/>
      <c r="N46" s="8"/>
      <c r="O46" s="8"/>
      <c r="P46" s="8"/>
      <c r="Q46" s="8"/>
      <c r="R46" s="8"/>
      <c r="S46" s="8"/>
      <c r="T46" s="8"/>
      <c r="U46" s="8"/>
      <c r="V46" s="8"/>
      <c r="W46" s="8"/>
      <c r="X46" s="8">
        <v>538.553</v>
      </c>
      <c r="Y46" s="8">
        <v>538.553</v>
      </c>
      <c r="Z46" s="8">
        <v>538.553</v>
      </c>
      <c r="AA46" s="8">
        <v>538.553</v>
      </c>
      <c r="AB46" s="8"/>
      <c r="AC46" s="8"/>
      <c r="AD46" s="8"/>
      <c r="AE46" s="8"/>
      <c r="AF46" s="8"/>
      <c r="AG46" s="8"/>
      <c r="AH46" s="8"/>
      <c r="AI46" s="8"/>
      <c r="AJ46" s="8"/>
      <c r="AK46" s="12">
        <v>21</v>
      </c>
      <c r="AM46" s="9">
        <f>+AP46/$AP$3</f>
        <v>6.6326460802449989E-3</v>
      </c>
      <c r="AN46" s="10">
        <f>+AN44+AM46</f>
        <v>0.91011464518152041</v>
      </c>
      <c r="AP46" s="5">
        <f>SUM(G46:AJ46)</f>
        <v>2154.212</v>
      </c>
    </row>
    <row r="47" spans="1:42" x14ac:dyDescent="0.2">
      <c r="A47" s="3" t="s">
        <v>51</v>
      </c>
      <c r="B47" s="3" t="s">
        <v>52</v>
      </c>
      <c r="C47" s="3" t="s">
        <v>7</v>
      </c>
      <c r="D47" s="3" t="s">
        <v>24</v>
      </c>
      <c r="E47" s="38" t="s">
        <v>33</v>
      </c>
      <c r="F47" s="3" t="s">
        <v>9</v>
      </c>
      <c r="G47" s="8"/>
      <c r="H47" s="8"/>
      <c r="I47" s="8"/>
      <c r="J47" s="8"/>
      <c r="K47" s="8"/>
      <c r="L47" s="8"/>
      <c r="M47" s="8"/>
      <c r="N47" s="8"/>
      <c r="O47" s="8"/>
      <c r="P47" s="8"/>
      <c r="Q47" s="8"/>
      <c r="R47" s="8"/>
      <c r="S47" s="8"/>
      <c r="T47" s="8"/>
      <c r="U47" s="8"/>
      <c r="V47" s="8"/>
      <c r="W47" s="8"/>
      <c r="X47" s="8">
        <v>-1</v>
      </c>
      <c r="Y47" s="8">
        <v>-1</v>
      </c>
      <c r="Z47" s="8">
        <v>-1</v>
      </c>
      <c r="AA47" s="8">
        <v>-1</v>
      </c>
      <c r="AB47" s="8"/>
      <c r="AC47" s="8"/>
      <c r="AD47" s="8"/>
      <c r="AE47" s="8"/>
      <c r="AF47" s="8"/>
      <c r="AG47" s="8"/>
      <c r="AH47" s="8"/>
      <c r="AI47" s="8"/>
      <c r="AJ47" s="8"/>
      <c r="AK47" s="12">
        <v>21</v>
      </c>
    </row>
    <row r="48" spans="1:42" x14ac:dyDescent="0.2">
      <c r="A48" s="3" t="s">
        <v>51</v>
      </c>
      <c r="B48" s="3" t="s">
        <v>52</v>
      </c>
      <c r="C48" s="3" t="s">
        <v>7</v>
      </c>
      <c r="D48" s="3" t="s">
        <v>54</v>
      </c>
      <c r="E48" s="38" t="s">
        <v>31</v>
      </c>
      <c r="F48" s="3" t="s">
        <v>8</v>
      </c>
      <c r="G48" s="8">
        <v>77</v>
      </c>
      <c r="H48" s="8">
        <v>19</v>
      </c>
      <c r="I48" s="8">
        <v>26</v>
      </c>
      <c r="J48" s="8">
        <v>29</v>
      </c>
      <c r="K48" s="8">
        <v>30</v>
      </c>
      <c r="L48" s="8">
        <v>78</v>
      </c>
      <c r="M48" s="8">
        <v>41</v>
      </c>
      <c r="N48" s="8">
        <v>150</v>
      </c>
      <c r="O48" s="8">
        <v>84</v>
      </c>
      <c r="P48" s="8">
        <v>81</v>
      </c>
      <c r="Q48" s="8">
        <v>64</v>
      </c>
      <c r="R48" s="8">
        <v>47</v>
      </c>
      <c r="S48" s="8">
        <v>400</v>
      </c>
      <c r="T48" s="8">
        <v>309</v>
      </c>
      <c r="U48" s="8">
        <v>142</v>
      </c>
      <c r="V48" s="8">
        <v>204</v>
      </c>
      <c r="W48" s="8">
        <v>185</v>
      </c>
      <c r="X48" s="8">
        <v>1</v>
      </c>
      <c r="Y48" s="8"/>
      <c r="Z48" s="8"/>
      <c r="AA48" s="8"/>
      <c r="AB48" s="8"/>
      <c r="AC48" s="8"/>
      <c r="AD48" s="8"/>
      <c r="AE48" s="8"/>
      <c r="AF48" s="8"/>
      <c r="AG48" s="8"/>
      <c r="AH48" s="8"/>
      <c r="AI48" s="8"/>
      <c r="AJ48" s="8"/>
      <c r="AK48" s="12">
        <v>22</v>
      </c>
      <c r="AM48" s="9">
        <f>+AP48/$AP$3</f>
        <v>6.05623533795277E-3</v>
      </c>
      <c r="AN48" s="10">
        <f>+AN46+AM48</f>
        <v>0.91617088051947315</v>
      </c>
      <c r="AP48" s="5">
        <f>SUM(G48:AJ48)</f>
        <v>1967</v>
      </c>
    </row>
    <row r="49" spans="1:42" x14ac:dyDescent="0.2">
      <c r="A49" s="3" t="s">
        <v>51</v>
      </c>
      <c r="B49" s="3" t="s">
        <v>52</v>
      </c>
      <c r="C49" s="3" t="s">
        <v>7</v>
      </c>
      <c r="D49" s="3" t="s">
        <v>54</v>
      </c>
      <c r="E49" s="38" t="s">
        <v>31</v>
      </c>
      <c r="F49" s="3" t="s">
        <v>9</v>
      </c>
      <c r="G49" s="8">
        <v>-1</v>
      </c>
      <c r="H49" s="8">
        <v>-1</v>
      </c>
      <c r="I49" s="8" t="s">
        <v>13</v>
      </c>
      <c r="J49" s="8" t="s">
        <v>13</v>
      </c>
      <c r="K49" s="8" t="s">
        <v>13</v>
      </c>
      <c r="L49" s="8" t="s">
        <v>13</v>
      </c>
      <c r="M49" s="8" t="s">
        <v>13</v>
      </c>
      <c r="N49" s="8" t="s">
        <v>13</v>
      </c>
      <c r="O49" s="8" t="s">
        <v>13</v>
      </c>
      <c r="P49" s="8" t="s">
        <v>13</v>
      </c>
      <c r="Q49" s="8" t="s">
        <v>13</v>
      </c>
      <c r="R49" s="8" t="s">
        <v>13</v>
      </c>
      <c r="S49" s="8" t="s">
        <v>13</v>
      </c>
      <c r="T49" s="8" t="s">
        <v>13</v>
      </c>
      <c r="U49" s="8" t="s">
        <v>13</v>
      </c>
      <c r="V49" s="8" t="s">
        <v>14</v>
      </c>
      <c r="W49" s="8" t="s">
        <v>13</v>
      </c>
      <c r="X49" s="8" t="s">
        <v>13</v>
      </c>
      <c r="Y49" s="8" t="s">
        <v>13</v>
      </c>
      <c r="Z49" s="8" t="s">
        <v>12</v>
      </c>
      <c r="AA49" s="8"/>
      <c r="AB49" s="8"/>
      <c r="AC49" s="8"/>
      <c r="AD49" s="8"/>
      <c r="AE49" s="8"/>
      <c r="AF49" s="8"/>
      <c r="AG49" s="8"/>
      <c r="AH49" s="8"/>
      <c r="AI49" s="8"/>
      <c r="AJ49" s="8"/>
      <c r="AK49" s="12">
        <v>22</v>
      </c>
    </row>
    <row r="50" spans="1:42" x14ac:dyDescent="0.2">
      <c r="A50" s="3" t="s">
        <v>51</v>
      </c>
      <c r="B50" s="3" t="s">
        <v>52</v>
      </c>
      <c r="C50" s="3" t="s">
        <v>7</v>
      </c>
      <c r="D50" s="3" t="s">
        <v>146</v>
      </c>
      <c r="E50" s="38" t="s">
        <v>21</v>
      </c>
      <c r="F50" s="3" t="s">
        <v>8</v>
      </c>
      <c r="G50" s="8">
        <v>63</v>
      </c>
      <c r="H50" s="8">
        <v>21</v>
      </c>
      <c r="I50" s="8">
        <v>35</v>
      </c>
      <c r="J50" s="8">
        <v>31</v>
      </c>
      <c r="K50" s="8">
        <v>11</v>
      </c>
      <c r="L50" s="8">
        <v>24</v>
      </c>
      <c r="M50" s="8">
        <v>19</v>
      </c>
      <c r="N50" s="8">
        <v>67.099999999999994</v>
      </c>
      <c r="O50" s="8">
        <v>19.5</v>
      </c>
      <c r="P50" s="8">
        <v>13.3</v>
      </c>
      <c r="Q50" s="8">
        <v>6</v>
      </c>
      <c r="R50" s="8">
        <v>19.302</v>
      </c>
      <c r="S50" s="8"/>
      <c r="T50" s="8"/>
      <c r="U50" s="8">
        <v>1.0999999999999999E-2</v>
      </c>
      <c r="V50" s="8">
        <v>112.18600000000001</v>
      </c>
      <c r="W50" s="8">
        <v>79.790999999999997</v>
      </c>
      <c r="X50" s="8">
        <v>225.91</v>
      </c>
      <c r="Y50" s="8">
        <v>216.172</v>
      </c>
      <c r="Z50" s="8">
        <v>97.081999999999994</v>
      </c>
      <c r="AA50" s="8">
        <v>44.54</v>
      </c>
      <c r="AB50" s="8"/>
      <c r="AC50" s="8"/>
      <c r="AD50" s="8">
        <v>325.35500000000002</v>
      </c>
      <c r="AE50" s="8">
        <v>143.898</v>
      </c>
      <c r="AF50" s="8">
        <v>55.813000000000002</v>
      </c>
      <c r="AG50" s="8">
        <v>44.435000000000002</v>
      </c>
      <c r="AH50" s="8">
        <v>48.926000000000002</v>
      </c>
      <c r="AI50" s="8">
        <v>34.006</v>
      </c>
      <c r="AJ50" s="8">
        <v>42.84</v>
      </c>
      <c r="AK50" s="12">
        <v>23</v>
      </c>
      <c r="AM50" s="9">
        <f>+AP50/$AP$3</f>
        <v>5.5425699032111966E-3</v>
      </c>
      <c r="AN50" s="10">
        <f>+AN48+AM50</f>
        <v>0.92171345042268438</v>
      </c>
      <c r="AP50" s="5">
        <f>SUM(G50:AJ50)</f>
        <v>1800.1669999999999</v>
      </c>
    </row>
    <row r="51" spans="1:42" x14ac:dyDescent="0.2">
      <c r="A51" s="3" t="s">
        <v>51</v>
      </c>
      <c r="B51" s="3" t="s">
        <v>52</v>
      </c>
      <c r="C51" s="3" t="s">
        <v>7</v>
      </c>
      <c r="D51" s="3" t="s">
        <v>146</v>
      </c>
      <c r="E51" s="38" t="s">
        <v>21</v>
      </c>
      <c r="F51" s="3" t="s">
        <v>9</v>
      </c>
      <c r="G51" s="8" t="s">
        <v>13</v>
      </c>
      <c r="H51" s="8" t="s">
        <v>13</v>
      </c>
      <c r="I51" s="8" t="s">
        <v>13</v>
      </c>
      <c r="J51" s="8" t="s">
        <v>13</v>
      </c>
      <c r="K51" s="8" t="s">
        <v>13</v>
      </c>
      <c r="L51" s="8" t="s">
        <v>13</v>
      </c>
      <c r="M51" s="8" t="s">
        <v>13</v>
      </c>
      <c r="N51" s="8" t="s">
        <v>13</v>
      </c>
      <c r="O51" s="8" t="s">
        <v>13</v>
      </c>
      <c r="P51" s="8" t="s">
        <v>13</v>
      </c>
      <c r="Q51" s="8" t="s">
        <v>13</v>
      </c>
      <c r="R51" s="8" t="s">
        <v>13</v>
      </c>
      <c r="S51" s="8" t="s">
        <v>13</v>
      </c>
      <c r="T51" s="8"/>
      <c r="U51" s="8" t="s">
        <v>13</v>
      </c>
      <c r="V51" s="8" t="s">
        <v>13</v>
      </c>
      <c r="W51" s="8" t="s">
        <v>13</v>
      </c>
      <c r="X51" s="8" t="s">
        <v>13</v>
      </c>
      <c r="Y51" s="8" t="s">
        <v>13</v>
      </c>
      <c r="Z51" s="8">
        <v>-1</v>
      </c>
      <c r="AA51" s="8">
        <v>-1</v>
      </c>
      <c r="AB51" s="8"/>
      <c r="AC51" s="8"/>
      <c r="AD51" s="8" t="s">
        <v>13</v>
      </c>
      <c r="AE51" s="8" t="s">
        <v>13</v>
      </c>
      <c r="AF51" s="8" t="s">
        <v>13</v>
      </c>
      <c r="AG51" s="8" t="s">
        <v>13</v>
      </c>
      <c r="AH51" s="8" t="s">
        <v>13</v>
      </c>
      <c r="AI51" s="8" t="s">
        <v>13</v>
      </c>
      <c r="AJ51" s="8" t="s">
        <v>13</v>
      </c>
      <c r="AK51" s="12">
        <v>23</v>
      </c>
    </row>
    <row r="52" spans="1:42" x14ac:dyDescent="0.2">
      <c r="A52" s="3" t="s">
        <v>51</v>
      </c>
      <c r="B52" s="3" t="s">
        <v>52</v>
      </c>
      <c r="C52" s="3" t="s">
        <v>7</v>
      </c>
      <c r="D52" s="3" t="s">
        <v>136</v>
      </c>
      <c r="E52" s="38" t="s">
        <v>15</v>
      </c>
      <c r="F52" s="3" t="s">
        <v>8</v>
      </c>
      <c r="G52" s="8">
        <v>27</v>
      </c>
      <c r="H52" s="8">
        <v>35</v>
      </c>
      <c r="I52" s="8">
        <v>29</v>
      </c>
      <c r="J52" s="8">
        <v>79.180000000000007</v>
      </c>
      <c r="K52" s="8">
        <v>98</v>
      </c>
      <c r="L52" s="8">
        <v>35</v>
      </c>
      <c r="M52" s="8">
        <v>29</v>
      </c>
      <c r="N52" s="8">
        <v>80.709999999999994</v>
      </c>
      <c r="O52" s="8">
        <v>63.9</v>
      </c>
      <c r="P52" s="8">
        <v>115</v>
      </c>
      <c r="Q52" s="8">
        <v>12.98</v>
      </c>
      <c r="R52" s="8">
        <v>27.95</v>
      </c>
      <c r="S52" s="8">
        <v>12.61</v>
      </c>
      <c r="T52" s="8">
        <v>15.25</v>
      </c>
      <c r="U52" s="8">
        <v>33.090000000000003</v>
      </c>
      <c r="V52" s="8">
        <v>15.25</v>
      </c>
      <c r="W52" s="8">
        <v>6.25</v>
      </c>
      <c r="X52" s="8">
        <v>10.082000000000001</v>
      </c>
      <c r="Y52" s="8">
        <v>147.08799999999999</v>
      </c>
      <c r="Z52" s="8">
        <v>74.917000000000002</v>
      </c>
      <c r="AA52" s="8">
        <v>54.981000000000002</v>
      </c>
      <c r="AB52" s="8">
        <v>62.615000000000002</v>
      </c>
      <c r="AC52" s="8">
        <v>63.609000000000002</v>
      </c>
      <c r="AD52" s="8">
        <v>13.058999999999999</v>
      </c>
      <c r="AE52" s="8">
        <v>8.9329999999999998</v>
      </c>
      <c r="AF52" s="8">
        <v>152.83000000000001</v>
      </c>
      <c r="AG52" s="8">
        <v>78.082999999999998</v>
      </c>
      <c r="AH52" s="8">
        <v>111.76300000000001</v>
      </c>
      <c r="AI52" s="8">
        <v>55.151000000000003</v>
      </c>
      <c r="AJ52" s="8">
        <v>168.48599999999999</v>
      </c>
      <c r="AK52" s="12">
        <v>24</v>
      </c>
      <c r="AM52" s="9">
        <f>+AP52/$AP$3</f>
        <v>5.285787988017876E-3</v>
      </c>
      <c r="AN52" s="10">
        <f>+AN50+AM52</f>
        <v>0.9269992384107022</v>
      </c>
      <c r="AP52" s="5">
        <f>SUM(G52:AJ52)</f>
        <v>1716.7669999999998</v>
      </c>
    </row>
    <row r="53" spans="1:42" x14ac:dyDescent="0.2">
      <c r="A53" s="3" t="s">
        <v>51</v>
      </c>
      <c r="B53" s="3" t="s">
        <v>52</v>
      </c>
      <c r="C53" s="3" t="s">
        <v>7</v>
      </c>
      <c r="D53" s="3" t="s">
        <v>136</v>
      </c>
      <c r="E53" s="38" t="s">
        <v>15</v>
      </c>
      <c r="F53" s="3" t="s">
        <v>9</v>
      </c>
      <c r="G53" s="8" t="s">
        <v>14</v>
      </c>
      <c r="H53" s="8" t="s">
        <v>14</v>
      </c>
      <c r="I53" s="8" t="s">
        <v>14</v>
      </c>
      <c r="J53" s="8" t="s">
        <v>12</v>
      </c>
      <c r="K53" s="8" t="s">
        <v>14</v>
      </c>
      <c r="L53" s="8" t="s">
        <v>14</v>
      </c>
      <c r="M53" s="8" t="s">
        <v>14</v>
      </c>
      <c r="N53" s="8" t="s">
        <v>14</v>
      </c>
      <c r="O53" s="8" t="s">
        <v>14</v>
      </c>
      <c r="P53" s="8" t="s">
        <v>14</v>
      </c>
      <c r="Q53" s="8" t="s">
        <v>14</v>
      </c>
      <c r="R53" s="8" t="s">
        <v>14</v>
      </c>
      <c r="S53" s="8" t="s">
        <v>14</v>
      </c>
      <c r="T53" s="8" t="s">
        <v>14</v>
      </c>
      <c r="U53" s="8" t="s">
        <v>12</v>
      </c>
      <c r="V53" s="8" t="s">
        <v>12</v>
      </c>
      <c r="W53" s="8" t="s">
        <v>12</v>
      </c>
      <c r="X53" s="8" t="s">
        <v>12</v>
      </c>
      <c r="Y53" s="8" t="s">
        <v>14</v>
      </c>
      <c r="Z53" s="8" t="s">
        <v>14</v>
      </c>
      <c r="AA53" s="8" t="s">
        <v>14</v>
      </c>
      <c r="AB53" s="8" t="s">
        <v>14</v>
      </c>
      <c r="AC53" s="8" t="s">
        <v>14</v>
      </c>
      <c r="AD53" s="8" t="s">
        <v>14</v>
      </c>
      <c r="AE53" s="8" t="s">
        <v>14</v>
      </c>
      <c r="AF53" s="8" t="s">
        <v>14</v>
      </c>
      <c r="AG53" s="8" t="s">
        <v>14</v>
      </c>
      <c r="AH53" s="8" t="s">
        <v>12</v>
      </c>
      <c r="AI53" s="8" t="s">
        <v>14</v>
      </c>
      <c r="AJ53" s="8" t="s">
        <v>14</v>
      </c>
      <c r="AK53" s="12">
        <v>24</v>
      </c>
    </row>
    <row r="54" spans="1:42" x14ac:dyDescent="0.2">
      <c r="A54" s="3" t="s">
        <v>51</v>
      </c>
      <c r="B54" s="3" t="s">
        <v>52</v>
      </c>
      <c r="C54" s="3" t="s">
        <v>7</v>
      </c>
      <c r="D54" s="3" t="s">
        <v>153</v>
      </c>
      <c r="E54" s="38" t="s">
        <v>11</v>
      </c>
      <c r="F54" s="3" t="s">
        <v>8</v>
      </c>
      <c r="G54" s="8"/>
      <c r="H54" s="8"/>
      <c r="I54" s="8"/>
      <c r="J54" s="8"/>
      <c r="K54" s="8"/>
      <c r="L54" s="8"/>
      <c r="M54" s="8"/>
      <c r="N54" s="8"/>
      <c r="O54" s="8"/>
      <c r="P54" s="8"/>
      <c r="Q54" s="8"/>
      <c r="R54" s="8"/>
      <c r="S54" s="8"/>
      <c r="T54" s="8"/>
      <c r="U54" s="8"/>
      <c r="V54" s="8"/>
      <c r="W54" s="8">
        <v>145</v>
      </c>
      <c r="X54" s="8">
        <v>147</v>
      </c>
      <c r="Y54" s="8">
        <v>149.1</v>
      </c>
      <c r="Z54" s="8">
        <v>153.30000000000001</v>
      </c>
      <c r="AA54" s="8">
        <v>157.69999999999999</v>
      </c>
      <c r="AB54" s="8">
        <v>162.226</v>
      </c>
      <c r="AC54" s="8">
        <v>267</v>
      </c>
      <c r="AD54" s="8">
        <v>207</v>
      </c>
      <c r="AE54" s="8">
        <v>211</v>
      </c>
      <c r="AF54" s="8">
        <v>1.738</v>
      </c>
      <c r="AG54" s="8"/>
      <c r="AH54" s="8"/>
      <c r="AI54" s="8"/>
      <c r="AJ54" s="8"/>
      <c r="AK54" s="12">
        <v>25</v>
      </c>
      <c r="AM54" s="9">
        <f>+AP54/$AP$3</f>
        <v>4.929547725024918E-3</v>
      </c>
      <c r="AN54" s="10">
        <f>+AN52+AM54</f>
        <v>0.93192878613572716</v>
      </c>
      <c r="AP54" s="5">
        <f>SUM(G54:AJ54)</f>
        <v>1601.0640000000001</v>
      </c>
    </row>
    <row r="55" spans="1:42" x14ac:dyDescent="0.2">
      <c r="A55" s="3" t="s">
        <v>51</v>
      </c>
      <c r="B55" s="3" t="s">
        <v>52</v>
      </c>
      <c r="C55" s="3" t="s">
        <v>7</v>
      </c>
      <c r="D55" s="3" t="s">
        <v>153</v>
      </c>
      <c r="E55" s="38" t="s">
        <v>11</v>
      </c>
      <c r="F55" s="3" t="s">
        <v>9</v>
      </c>
      <c r="G55" s="8"/>
      <c r="H55" s="8"/>
      <c r="I55" s="8"/>
      <c r="J55" s="8"/>
      <c r="K55" s="8"/>
      <c r="L55" s="8"/>
      <c r="M55" s="8"/>
      <c r="N55" s="8"/>
      <c r="O55" s="8"/>
      <c r="P55" s="8"/>
      <c r="Q55" s="8"/>
      <c r="R55" s="8"/>
      <c r="S55" s="8"/>
      <c r="T55" s="8"/>
      <c r="U55" s="8"/>
      <c r="V55" s="8"/>
      <c r="W55" s="8">
        <v>-1</v>
      </c>
      <c r="X55" s="8">
        <v>-1</v>
      </c>
      <c r="Y55" s="8">
        <v>-1</v>
      </c>
      <c r="Z55" s="8">
        <v>-1</v>
      </c>
      <c r="AA55" s="8">
        <v>-1</v>
      </c>
      <c r="AB55" s="8">
        <v>-1</v>
      </c>
      <c r="AC55" s="8">
        <v>-1</v>
      </c>
      <c r="AD55" s="8">
        <v>-1</v>
      </c>
      <c r="AE55" s="8">
        <v>-1</v>
      </c>
      <c r="AF55" s="8">
        <v>-1</v>
      </c>
      <c r="AG55" s="8"/>
      <c r="AH55" s="8"/>
      <c r="AI55" s="8"/>
      <c r="AJ55" s="8"/>
      <c r="AK55" s="12">
        <v>25</v>
      </c>
    </row>
    <row r="56" spans="1:42" x14ac:dyDescent="0.2">
      <c r="A56" s="3" t="s">
        <v>51</v>
      </c>
      <c r="B56" s="3" t="s">
        <v>52</v>
      </c>
      <c r="C56" s="3" t="s">
        <v>17</v>
      </c>
      <c r="D56" s="3" t="s">
        <v>58</v>
      </c>
      <c r="E56" s="38" t="s">
        <v>21</v>
      </c>
      <c r="F56" s="3" t="s">
        <v>8</v>
      </c>
      <c r="G56" s="8">
        <v>311</v>
      </c>
      <c r="H56" s="8">
        <v>254</v>
      </c>
      <c r="I56" s="8">
        <v>145</v>
      </c>
      <c r="J56" s="8">
        <v>197</v>
      </c>
      <c r="K56" s="8">
        <v>197</v>
      </c>
      <c r="L56" s="8">
        <v>197</v>
      </c>
      <c r="M56" s="8">
        <v>197</v>
      </c>
      <c r="N56" s="8"/>
      <c r="O56" s="8"/>
      <c r="P56" s="8"/>
      <c r="Q56" s="8"/>
      <c r="R56" s="8"/>
      <c r="S56" s="8"/>
      <c r="T56" s="8"/>
      <c r="U56" s="8"/>
      <c r="V56" s="8"/>
      <c r="W56" s="8"/>
      <c r="X56" s="8"/>
      <c r="Y56" s="8"/>
      <c r="Z56" s="8"/>
      <c r="AA56" s="8"/>
      <c r="AB56" s="8"/>
      <c r="AC56" s="8"/>
      <c r="AD56" s="8"/>
      <c r="AE56" s="8"/>
      <c r="AF56" s="8"/>
      <c r="AG56" s="8"/>
      <c r="AH56" s="8"/>
      <c r="AI56" s="8"/>
      <c r="AJ56" s="8"/>
      <c r="AK56" s="12">
        <v>26</v>
      </c>
      <c r="AM56" s="9">
        <f>+AP56/$AP$3</f>
        <v>4.6122219299711484E-3</v>
      </c>
      <c r="AN56" s="10">
        <f>+AN54+AM56</f>
        <v>0.93654100806569829</v>
      </c>
      <c r="AP56" s="5">
        <f>SUM(G56:AJ56)</f>
        <v>1498</v>
      </c>
    </row>
    <row r="57" spans="1:42" x14ac:dyDescent="0.2">
      <c r="A57" s="3" t="s">
        <v>51</v>
      </c>
      <c r="B57" s="3" t="s">
        <v>52</v>
      </c>
      <c r="C57" s="3" t="s">
        <v>17</v>
      </c>
      <c r="D57" s="3" t="s">
        <v>58</v>
      </c>
      <c r="E57" s="38" t="s">
        <v>21</v>
      </c>
      <c r="F57" s="3" t="s">
        <v>9</v>
      </c>
      <c r="G57" s="8">
        <v>-1</v>
      </c>
      <c r="H57" s="8">
        <v>-1</v>
      </c>
      <c r="I57" s="8">
        <v>-1</v>
      </c>
      <c r="J57" s="8">
        <v>-1</v>
      </c>
      <c r="K57" s="8">
        <v>-1</v>
      </c>
      <c r="L57" s="8">
        <v>-1</v>
      </c>
      <c r="M57" s="8">
        <v>-1</v>
      </c>
      <c r="N57" s="8"/>
      <c r="O57" s="8"/>
      <c r="P57" s="8"/>
      <c r="Q57" s="8"/>
      <c r="R57" s="8"/>
      <c r="S57" s="8"/>
      <c r="T57" s="8"/>
      <c r="U57" s="8"/>
      <c r="V57" s="8"/>
      <c r="W57" s="8"/>
      <c r="X57" s="8"/>
      <c r="Y57" s="8"/>
      <c r="Z57" s="8"/>
      <c r="AA57" s="8"/>
      <c r="AB57" s="8"/>
      <c r="AC57" s="8"/>
      <c r="AD57" s="8"/>
      <c r="AE57" s="8"/>
      <c r="AF57" s="8"/>
      <c r="AG57" s="8"/>
      <c r="AH57" s="8"/>
      <c r="AI57" s="8"/>
      <c r="AJ57" s="8"/>
      <c r="AK57" s="12">
        <v>26</v>
      </c>
    </row>
    <row r="58" spans="1:42" x14ac:dyDescent="0.2">
      <c r="A58" s="3" t="s">
        <v>51</v>
      </c>
      <c r="B58" s="3" t="s">
        <v>52</v>
      </c>
      <c r="C58" s="3" t="s">
        <v>7</v>
      </c>
      <c r="D58" s="3" t="s">
        <v>59</v>
      </c>
      <c r="E58" s="38" t="s">
        <v>27</v>
      </c>
      <c r="F58" s="3" t="s">
        <v>8</v>
      </c>
      <c r="G58" s="8"/>
      <c r="H58" s="8"/>
      <c r="I58" s="8"/>
      <c r="J58" s="8"/>
      <c r="K58" s="8"/>
      <c r="L58" s="8"/>
      <c r="M58" s="8"/>
      <c r="N58" s="8"/>
      <c r="O58" s="8"/>
      <c r="P58" s="8"/>
      <c r="Q58" s="8"/>
      <c r="R58" s="8"/>
      <c r="S58" s="8">
        <v>12</v>
      </c>
      <c r="T58" s="8"/>
      <c r="U58" s="8">
        <v>931</v>
      </c>
      <c r="V58" s="8"/>
      <c r="W58" s="8">
        <v>55.975999999999999</v>
      </c>
      <c r="X58" s="8">
        <v>56.963000000000001</v>
      </c>
      <c r="Y58" s="8">
        <v>3.7370000000000001</v>
      </c>
      <c r="Z58" s="8">
        <v>7.6159999999999997</v>
      </c>
      <c r="AA58" s="8">
        <v>288.28199999999998</v>
      </c>
      <c r="AB58" s="8"/>
      <c r="AC58" s="8"/>
      <c r="AD58" s="8">
        <v>0.17</v>
      </c>
      <c r="AE58" s="8"/>
      <c r="AF58" s="8"/>
      <c r="AG58" s="8"/>
      <c r="AH58" s="8">
        <v>2.2570000000000001</v>
      </c>
      <c r="AI58" s="8">
        <v>0.96499999999999997</v>
      </c>
      <c r="AJ58" s="8"/>
      <c r="AK58" s="12">
        <v>27</v>
      </c>
      <c r="AM58" s="9">
        <f>+AP58/$AP$3</f>
        <v>4.1841473880408365E-3</v>
      </c>
      <c r="AN58" s="10">
        <f>+AN56+AM58</f>
        <v>0.94072515545373914</v>
      </c>
      <c r="AP58" s="5">
        <f>SUM(G58:AJ58)</f>
        <v>1358.9660000000001</v>
      </c>
    </row>
    <row r="59" spans="1:42" x14ac:dyDescent="0.2">
      <c r="A59" s="3" t="s">
        <v>51</v>
      </c>
      <c r="B59" s="3" t="s">
        <v>52</v>
      </c>
      <c r="C59" s="3" t="s">
        <v>7</v>
      </c>
      <c r="D59" s="3" t="s">
        <v>59</v>
      </c>
      <c r="E59" s="38" t="s">
        <v>27</v>
      </c>
      <c r="F59" s="3" t="s">
        <v>9</v>
      </c>
      <c r="G59" s="8"/>
      <c r="H59" s="8"/>
      <c r="I59" s="8"/>
      <c r="J59" s="8"/>
      <c r="K59" s="8"/>
      <c r="L59" s="8"/>
      <c r="M59" s="8"/>
      <c r="N59" s="8"/>
      <c r="O59" s="8"/>
      <c r="P59" s="8"/>
      <c r="Q59" s="8"/>
      <c r="R59" s="8"/>
      <c r="S59" s="8">
        <v>-1</v>
      </c>
      <c r="T59" s="8"/>
      <c r="U59" s="8">
        <v>-1</v>
      </c>
      <c r="V59" s="8"/>
      <c r="W59" s="8">
        <v>-1</v>
      </c>
      <c r="X59" s="8">
        <v>-1</v>
      </c>
      <c r="Y59" s="8">
        <v>-1</v>
      </c>
      <c r="Z59" s="8">
        <v>-1</v>
      </c>
      <c r="AA59" s="8">
        <v>-1</v>
      </c>
      <c r="AB59" s="8"/>
      <c r="AC59" s="8"/>
      <c r="AD59" s="8">
        <v>-1</v>
      </c>
      <c r="AE59" s="8"/>
      <c r="AF59" s="8"/>
      <c r="AG59" s="8"/>
      <c r="AH59" s="8">
        <v>-1</v>
      </c>
      <c r="AI59" s="8">
        <v>-1</v>
      </c>
      <c r="AJ59" s="8"/>
      <c r="AK59" s="12">
        <v>27</v>
      </c>
    </row>
    <row r="60" spans="1:42" x14ac:dyDescent="0.2">
      <c r="A60" s="3" t="s">
        <v>51</v>
      </c>
      <c r="B60" s="3" t="s">
        <v>52</v>
      </c>
      <c r="C60" s="3" t="s">
        <v>7</v>
      </c>
      <c r="D60" s="3" t="s">
        <v>137</v>
      </c>
      <c r="E60" s="38" t="s">
        <v>31</v>
      </c>
      <c r="F60" s="3" t="s">
        <v>8</v>
      </c>
      <c r="G60" s="8"/>
      <c r="H60" s="8"/>
      <c r="I60" s="8"/>
      <c r="J60" s="8"/>
      <c r="K60" s="8"/>
      <c r="L60" s="8"/>
      <c r="M60" s="8"/>
      <c r="N60" s="8">
        <v>13.5</v>
      </c>
      <c r="O60" s="8"/>
      <c r="P60" s="8">
        <v>17</v>
      </c>
      <c r="Q60" s="8"/>
      <c r="R60" s="8"/>
      <c r="S60" s="8"/>
      <c r="T60" s="8"/>
      <c r="U60" s="8">
        <v>79.296999999999997</v>
      </c>
      <c r="V60" s="8">
        <v>22.331</v>
      </c>
      <c r="W60" s="8">
        <v>9.25</v>
      </c>
      <c r="X60" s="8">
        <v>61.863</v>
      </c>
      <c r="Y60" s="8">
        <v>83.840999999999994</v>
      </c>
      <c r="Z60" s="8">
        <v>33.313000000000002</v>
      </c>
      <c r="AA60" s="8">
        <v>147.303</v>
      </c>
      <c r="AB60" s="8">
        <v>0.77100000000000002</v>
      </c>
      <c r="AC60" s="8">
        <v>200.79400000000001</v>
      </c>
      <c r="AD60" s="8">
        <v>198.32300000000001</v>
      </c>
      <c r="AE60" s="8">
        <v>157.315</v>
      </c>
      <c r="AF60" s="8">
        <v>85.161000000000001</v>
      </c>
      <c r="AG60" s="8">
        <v>57.496000000000002</v>
      </c>
      <c r="AH60" s="8">
        <v>32.848999999999997</v>
      </c>
      <c r="AI60" s="8">
        <v>40.021000000000001</v>
      </c>
      <c r="AJ60" s="8">
        <v>18.856000000000002</v>
      </c>
      <c r="AK60" s="12">
        <v>28</v>
      </c>
      <c r="AM60" s="9">
        <f>+AP60/$AP$3</f>
        <v>3.8772344999077361E-3</v>
      </c>
      <c r="AN60" s="10">
        <f>+AN58+AM60</f>
        <v>0.94460238995364687</v>
      </c>
      <c r="AP60" s="5">
        <f>SUM(G60:AJ60)</f>
        <v>1259.2840000000001</v>
      </c>
    </row>
    <row r="61" spans="1:42" x14ac:dyDescent="0.2">
      <c r="A61" s="3" t="s">
        <v>51</v>
      </c>
      <c r="B61" s="3" t="s">
        <v>52</v>
      </c>
      <c r="C61" s="3" t="s">
        <v>7</v>
      </c>
      <c r="D61" s="3" t="s">
        <v>137</v>
      </c>
      <c r="E61" s="38" t="s">
        <v>31</v>
      </c>
      <c r="F61" s="3" t="s">
        <v>9</v>
      </c>
      <c r="G61" s="8"/>
      <c r="H61" s="8"/>
      <c r="I61" s="8"/>
      <c r="J61" s="8"/>
      <c r="K61" s="8"/>
      <c r="L61" s="8"/>
      <c r="M61" s="8"/>
      <c r="N61" s="8">
        <v>-1</v>
      </c>
      <c r="O61" s="8"/>
      <c r="P61" s="8">
        <v>-1</v>
      </c>
      <c r="Q61" s="8"/>
      <c r="R61" s="8"/>
      <c r="S61" s="8"/>
      <c r="T61" s="8"/>
      <c r="U61" s="8">
        <v>-1</v>
      </c>
      <c r="V61" s="8">
        <v>-1</v>
      </c>
      <c r="W61" s="8">
        <v>-1</v>
      </c>
      <c r="X61" s="8">
        <v>-1</v>
      </c>
      <c r="Y61" s="8">
        <v>-1</v>
      </c>
      <c r="Z61" s="8">
        <v>-1</v>
      </c>
      <c r="AA61" s="8">
        <v>-1</v>
      </c>
      <c r="AB61" s="8" t="s">
        <v>13</v>
      </c>
      <c r="AC61" s="8">
        <v>-1</v>
      </c>
      <c r="AD61" s="8">
        <v>-1</v>
      </c>
      <c r="AE61" s="8" t="s">
        <v>14</v>
      </c>
      <c r="AF61" s="8">
        <v>-1</v>
      </c>
      <c r="AG61" s="8" t="s">
        <v>14</v>
      </c>
      <c r="AH61" s="8">
        <v>-1</v>
      </c>
      <c r="AI61" s="8" t="s">
        <v>13</v>
      </c>
      <c r="AJ61" s="8" t="s">
        <v>14</v>
      </c>
      <c r="AK61" s="12">
        <v>28</v>
      </c>
    </row>
    <row r="62" spans="1:42" x14ac:dyDescent="0.2">
      <c r="A62" s="3" t="s">
        <v>51</v>
      </c>
      <c r="B62" s="3" t="s">
        <v>52</v>
      </c>
      <c r="C62" s="3" t="s">
        <v>7</v>
      </c>
      <c r="D62" s="3" t="s">
        <v>125</v>
      </c>
      <c r="E62" s="38" t="s">
        <v>27</v>
      </c>
      <c r="F62" s="3" t="s">
        <v>8</v>
      </c>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v>1146.251</v>
      </c>
      <c r="AJ62" s="8"/>
      <c r="AK62" s="12">
        <v>29</v>
      </c>
      <c r="AM62" s="9">
        <f>+AP62/$AP$3</f>
        <v>3.5292149529047791E-3</v>
      </c>
      <c r="AN62" s="10">
        <f>+AN60+AM62</f>
        <v>0.94813160490655168</v>
      </c>
      <c r="AP62" s="5">
        <f>SUM(G62:AJ62)</f>
        <v>1146.251</v>
      </c>
    </row>
    <row r="63" spans="1:42" x14ac:dyDescent="0.2">
      <c r="A63" s="3" t="s">
        <v>51</v>
      </c>
      <c r="B63" s="3" t="s">
        <v>52</v>
      </c>
      <c r="C63" s="3" t="s">
        <v>7</v>
      </c>
      <c r="D63" s="3" t="s">
        <v>125</v>
      </c>
      <c r="E63" s="38" t="s">
        <v>27</v>
      </c>
      <c r="F63" s="3" t="s">
        <v>9</v>
      </c>
      <c r="G63" s="8"/>
      <c r="H63" s="8"/>
      <c r="I63" s="8"/>
      <c r="J63" s="8"/>
      <c r="K63" s="8"/>
      <c r="L63" s="8"/>
      <c r="M63" s="8"/>
      <c r="N63" s="8"/>
      <c r="O63" s="8"/>
      <c r="P63" s="8"/>
      <c r="Q63" s="8"/>
      <c r="R63" s="8"/>
      <c r="S63" s="8"/>
      <c r="T63" s="8"/>
      <c r="U63" s="8"/>
      <c r="V63" s="8"/>
      <c r="W63" s="8"/>
      <c r="X63" s="8"/>
      <c r="Y63" s="8"/>
      <c r="Z63" s="8"/>
      <c r="AA63" s="8"/>
      <c r="AB63" s="8"/>
      <c r="AC63" s="8"/>
      <c r="AD63" s="8"/>
      <c r="AE63" s="8" t="s">
        <v>12</v>
      </c>
      <c r="AF63" s="8"/>
      <c r="AG63" s="8"/>
      <c r="AH63" s="8"/>
      <c r="AI63" s="8">
        <v>-1</v>
      </c>
      <c r="AJ63" s="8"/>
      <c r="AK63" s="12">
        <v>29</v>
      </c>
    </row>
    <row r="64" spans="1:42" x14ac:dyDescent="0.2">
      <c r="A64" s="3" t="s">
        <v>51</v>
      </c>
      <c r="B64" s="3" t="s">
        <v>52</v>
      </c>
      <c r="C64" s="3" t="s">
        <v>7</v>
      </c>
      <c r="D64" s="3" t="s">
        <v>97</v>
      </c>
      <c r="E64" s="38" t="s">
        <v>31</v>
      </c>
      <c r="F64" s="3" t="s">
        <v>8</v>
      </c>
      <c r="G64" s="8"/>
      <c r="H64" s="8"/>
      <c r="I64" s="8"/>
      <c r="J64" s="8"/>
      <c r="K64" s="8"/>
      <c r="L64" s="8"/>
      <c r="M64" s="8"/>
      <c r="N64" s="8"/>
      <c r="O64" s="8"/>
      <c r="P64" s="8"/>
      <c r="Q64" s="8"/>
      <c r="R64" s="8"/>
      <c r="S64" s="8"/>
      <c r="T64" s="8">
        <v>7.827</v>
      </c>
      <c r="U64" s="8">
        <v>12.427</v>
      </c>
      <c r="V64" s="8">
        <v>24.277000000000001</v>
      </c>
      <c r="W64" s="8">
        <v>16.065000000000001</v>
      </c>
      <c r="X64" s="8">
        <v>25.478999999999999</v>
      </c>
      <c r="Y64" s="8">
        <v>23.283999999999999</v>
      </c>
      <c r="Z64" s="8">
        <v>34.575000000000003</v>
      </c>
      <c r="AA64" s="8">
        <v>22.372</v>
      </c>
      <c r="AB64" s="8">
        <v>18.390999999999998</v>
      </c>
      <c r="AC64" s="8"/>
      <c r="AD64" s="8">
        <v>135.57900000000001</v>
      </c>
      <c r="AE64" s="8">
        <v>42.334000000000003</v>
      </c>
      <c r="AF64" s="8">
        <v>49.313000000000002</v>
      </c>
      <c r="AG64" s="8">
        <v>20.484999999999999</v>
      </c>
      <c r="AH64" s="8">
        <v>53.246000000000002</v>
      </c>
      <c r="AI64" s="8">
        <v>526.66099999999994</v>
      </c>
      <c r="AJ64" s="8">
        <v>97.641000000000005</v>
      </c>
      <c r="AK64" s="12">
        <v>30</v>
      </c>
      <c r="AM64" s="9">
        <f>+AP64/$AP$3</f>
        <v>3.417465557078142E-3</v>
      </c>
      <c r="AN64" s="10">
        <f>+AN62+AM64</f>
        <v>0.9515490704636298</v>
      </c>
      <c r="AP64" s="5">
        <f>SUM(G64:AJ64)</f>
        <v>1109.9560000000001</v>
      </c>
    </row>
    <row r="65" spans="1:42" x14ac:dyDescent="0.2">
      <c r="A65" s="3" t="s">
        <v>51</v>
      </c>
      <c r="B65" s="3" t="s">
        <v>52</v>
      </c>
      <c r="C65" s="3" t="s">
        <v>7</v>
      </c>
      <c r="D65" s="3" t="s">
        <v>97</v>
      </c>
      <c r="E65" s="38" t="s">
        <v>31</v>
      </c>
      <c r="F65" s="3" t="s">
        <v>9</v>
      </c>
      <c r="G65" s="8"/>
      <c r="H65" s="8"/>
      <c r="I65" s="8"/>
      <c r="J65" s="8"/>
      <c r="K65" s="8"/>
      <c r="L65" s="8"/>
      <c r="M65" s="8"/>
      <c r="N65" s="8"/>
      <c r="O65" s="8"/>
      <c r="P65" s="8"/>
      <c r="Q65" s="8"/>
      <c r="R65" s="8"/>
      <c r="S65" s="8"/>
      <c r="T65" s="8">
        <v>-1</v>
      </c>
      <c r="U65" s="8">
        <v>-1</v>
      </c>
      <c r="V65" s="8">
        <v>-1</v>
      </c>
      <c r="W65" s="8">
        <v>-1</v>
      </c>
      <c r="X65" s="8">
        <v>-1</v>
      </c>
      <c r="Y65" s="8">
        <v>-1</v>
      </c>
      <c r="Z65" s="8">
        <v>-1</v>
      </c>
      <c r="AA65" s="8">
        <v>-1</v>
      </c>
      <c r="AB65" s="8">
        <v>-1</v>
      </c>
      <c r="AC65" s="8"/>
      <c r="AD65" s="8">
        <v>-1</v>
      </c>
      <c r="AE65" s="8">
        <v>-1</v>
      </c>
      <c r="AF65" s="8">
        <v>-1</v>
      </c>
      <c r="AG65" s="8">
        <v>-1</v>
      </c>
      <c r="AH65" s="8">
        <v>-1</v>
      </c>
      <c r="AI65" s="8">
        <v>-1</v>
      </c>
      <c r="AJ65" s="8">
        <v>-1</v>
      </c>
      <c r="AK65" s="12">
        <v>30</v>
      </c>
    </row>
    <row r="66" spans="1:42" x14ac:dyDescent="0.2">
      <c r="A66" s="3" t="s">
        <v>51</v>
      </c>
      <c r="B66" s="3" t="s">
        <v>52</v>
      </c>
      <c r="C66" s="3" t="s">
        <v>7</v>
      </c>
      <c r="D66" s="3" t="s">
        <v>59</v>
      </c>
      <c r="E66" s="38" t="s">
        <v>11</v>
      </c>
      <c r="F66" s="3" t="s">
        <v>8</v>
      </c>
      <c r="G66" s="8"/>
      <c r="H66" s="8"/>
      <c r="I66" s="8"/>
      <c r="J66" s="8"/>
      <c r="K66" s="8"/>
      <c r="L66" s="8"/>
      <c r="M66" s="8"/>
      <c r="N66" s="8"/>
      <c r="O66" s="8"/>
      <c r="P66" s="8"/>
      <c r="Q66" s="8"/>
      <c r="R66" s="8"/>
      <c r="S66" s="8"/>
      <c r="T66" s="8"/>
      <c r="U66" s="8"/>
      <c r="V66" s="8"/>
      <c r="W66" s="8">
        <v>429.15</v>
      </c>
      <c r="X66" s="8">
        <v>436.71800000000002</v>
      </c>
      <c r="Y66" s="8">
        <v>28.654</v>
      </c>
      <c r="Z66" s="8">
        <v>58.39</v>
      </c>
      <c r="AA66" s="8"/>
      <c r="AB66" s="8"/>
      <c r="AC66" s="8"/>
      <c r="AD66" s="8"/>
      <c r="AE66" s="8"/>
      <c r="AF66" s="8"/>
      <c r="AG66" s="8"/>
      <c r="AH66" s="8"/>
      <c r="AI66" s="8"/>
      <c r="AJ66" s="8"/>
      <c r="AK66" s="12">
        <v>31</v>
      </c>
      <c r="AM66" s="9">
        <f>+AP66/$AP$3</f>
        <v>2.9339396687133958E-3</v>
      </c>
      <c r="AN66" s="10">
        <f>+AN64+AM66</f>
        <v>0.95448301013234316</v>
      </c>
      <c r="AP66" s="5">
        <f>SUM(G66:AJ66)</f>
        <v>952.91199999999992</v>
      </c>
    </row>
    <row r="67" spans="1:42" ht="12" thickBot="1" x14ac:dyDescent="0.25">
      <c r="A67" s="3" t="s">
        <v>51</v>
      </c>
      <c r="B67" s="3" t="s">
        <v>52</v>
      </c>
      <c r="C67" s="3" t="s">
        <v>7</v>
      </c>
      <c r="D67" s="3" t="s">
        <v>59</v>
      </c>
      <c r="E67" s="38" t="s">
        <v>11</v>
      </c>
      <c r="F67" s="3" t="s">
        <v>9</v>
      </c>
      <c r="G67" s="8"/>
      <c r="H67" s="8"/>
      <c r="I67" s="8"/>
      <c r="J67" s="8"/>
      <c r="K67" s="8"/>
      <c r="L67" s="8"/>
      <c r="M67" s="8"/>
      <c r="N67" s="8"/>
      <c r="O67" s="8"/>
      <c r="P67" s="8"/>
      <c r="Q67" s="8"/>
      <c r="R67" s="8"/>
      <c r="S67" s="8"/>
      <c r="T67" s="8"/>
      <c r="U67" s="8"/>
      <c r="V67" s="8"/>
      <c r="W67" s="8">
        <v>-1</v>
      </c>
      <c r="X67" s="8">
        <v>-1</v>
      </c>
      <c r="Y67" s="8">
        <v>-1</v>
      </c>
      <c r="Z67" s="8">
        <v>-1</v>
      </c>
      <c r="AA67" s="8"/>
      <c r="AB67" s="8"/>
      <c r="AC67" s="8"/>
      <c r="AD67" s="8"/>
      <c r="AE67" s="8"/>
      <c r="AF67" s="8"/>
      <c r="AG67" s="8"/>
      <c r="AH67" s="8"/>
      <c r="AI67" s="8"/>
      <c r="AJ67" s="8"/>
      <c r="AK67" s="32">
        <v>31</v>
      </c>
    </row>
    <row r="68" spans="1:42" x14ac:dyDescent="0.2">
      <c r="A68" s="3" t="s">
        <v>51</v>
      </c>
      <c r="B68" s="3" t="s">
        <v>52</v>
      </c>
      <c r="C68" s="3" t="s">
        <v>7</v>
      </c>
      <c r="D68" s="3" t="s">
        <v>59</v>
      </c>
      <c r="E68" s="38" t="s">
        <v>31</v>
      </c>
      <c r="F68" s="3" t="s">
        <v>8</v>
      </c>
      <c r="G68" s="8"/>
      <c r="H68" s="8"/>
      <c r="I68" s="8"/>
      <c r="J68" s="8"/>
      <c r="K68" s="8"/>
      <c r="L68" s="8"/>
      <c r="M68" s="8"/>
      <c r="N68" s="8"/>
      <c r="O68" s="8"/>
      <c r="P68" s="8"/>
      <c r="Q68" s="8"/>
      <c r="R68" s="8"/>
      <c r="S68" s="8">
        <v>36</v>
      </c>
      <c r="T68" s="8"/>
      <c r="U68" s="8"/>
      <c r="V68" s="8"/>
      <c r="W68" s="8">
        <v>18.678000000000001</v>
      </c>
      <c r="X68" s="8">
        <v>19.007999999999999</v>
      </c>
      <c r="Y68" s="8">
        <v>1.2470000000000001</v>
      </c>
      <c r="Z68" s="8">
        <v>2.5409999999999999</v>
      </c>
      <c r="AA68" s="8">
        <v>837.39</v>
      </c>
      <c r="AB68" s="8"/>
      <c r="AC68" s="8"/>
      <c r="AD68" s="8">
        <v>3.226</v>
      </c>
      <c r="AE68" s="8">
        <v>1.8240000000000001</v>
      </c>
      <c r="AF68" s="8"/>
      <c r="AG68" s="8"/>
      <c r="AH68" s="8"/>
      <c r="AI68" s="8"/>
      <c r="AJ68" s="8"/>
      <c r="AK68" s="12">
        <v>32</v>
      </c>
      <c r="AM68" s="9">
        <f>+AP68/$AP$3</f>
        <v>2.83234147162048E-3</v>
      </c>
      <c r="AN68" s="10">
        <f>+AN66+AM68</f>
        <v>0.95731535160396364</v>
      </c>
      <c r="AP68" s="5">
        <f>SUM(G68:AJ68)</f>
        <v>919.91399999999999</v>
      </c>
    </row>
    <row r="69" spans="1:42" x14ac:dyDescent="0.2">
      <c r="A69" s="3" t="s">
        <v>51</v>
      </c>
      <c r="B69" s="3" t="s">
        <v>52</v>
      </c>
      <c r="C69" s="3" t="s">
        <v>7</v>
      </c>
      <c r="D69" s="3" t="s">
        <v>59</v>
      </c>
      <c r="E69" s="38" t="s">
        <v>31</v>
      </c>
      <c r="F69" s="3" t="s">
        <v>9</v>
      </c>
      <c r="G69" s="8"/>
      <c r="H69" s="8"/>
      <c r="I69" s="8"/>
      <c r="J69" s="8"/>
      <c r="K69" s="8"/>
      <c r="L69" s="8"/>
      <c r="M69" s="8"/>
      <c r="N69" s="8"/>
      <c r="O69" s="8"/>
      <c r="P69" s="8"/>
      <c r="Q69" s="8"/>
      <c r="R69" s="8"/>
      <c r="S69" s="8">
        <v>-1</v>
      </c>
      <c r="T69" s="8"/>
      <c r="U69" s="8"/>
      <c r="V69" s="8"/>
      <c r="W69" s="8">
        <v>-1</v>
      </c>
      <c r="X69" s="8">
        <v>-1</v>
      </c>
      <c r="Y69" s="8">
        <v>-1</v>
      </c>
      <c r="Z69" s="8">
        <v>-1</v>
      </c>
      <c r="AA69" s="8">
        <v>-1</v>
      </c>
      <c r="AB69" s="8"/>
      <c r="AC69" s="8"/>
      <c r="AD69" s="8">
        <v>-1</v>
      </c>
      <c r="AE69" s="8">
        <v>-1</v>
      </c>
      <c r="AF69" s="8"/>
      <c r="AG69" s="8"/>
      <c r="AH69" s="8"/>
      <c r="AI69" s="8"/>
      <c r="AJ69" s="8"/>
      <c r="AK69" s="12">
        <v>32</v>
      </c>
    </row>
    <row r="70" spans="1:42" x14ac:dyDescent="0.2">
      <c r="A70" s="3" t="s">
        <v>51</v>
      </c>
      <c r="B70" s="3" t="s">
        <v>52</v>
      </c>
      <c r="C70" s="3" t="s">
        <v>7</v>
      </c>
      <c r="D70" s="3" t="s">
        <v>136</v>
      </c>
      <c r="E70" s="38" t="s">
        <v>31</v>
      </c>
      <c r="F70" s="3" t="s">
        <v>8</v>
      </c>
      <c r="G70" s="8">
        <v>70</v>
      </c>
      <c r="H70" s="8">
        <v>43</v>
      </c>
      <c r="I70" s="8"/>
      <c r="J70" s="8">
        <v>70</v>
      </c>
      <c r="K70" s="8">
        <v>68</v>
      </c>
      <c r="L70" s="8">
        <v>30</v>
      </c>
      <c r="M70" s="8">
        <v>35</v>
      </c>
      <c r="N70" s="8">
        <v>47.84</v>
      </c>
      <c r="O70" s="8">
        <v>36.020000000000003</v>
      </c>
      <c r="P70" s="8">
        <v>14.99</v>
      </c>
      <c r="Q70" s="8">
        <v>25.07</v>
      </c>
      <c r="R70" s="8">
        <v>27.870999999999999</v>
      </c>
      <c r="S70" s="8">
        <v>40.994999999999997</v>
      </c>
      <c r="T70" s="8">
        <v>8.4309999999999992</v>
      </c>
      <c r="U70" s="8">
        <v>48.057000000000002</v>
      </c>
      <c r="V70" s="8">
        <v>20.995999999999999</v>
      </c>
      <c r="W70" s="8">
        <v>19.109000000000002</v>
      </c>
      <c r="X70" s="8">
        <v>21.408999999999999</v>
      </c>
      <c r="Y70" s="8">
        <v>22.603000000000002</v>
      </c>
      <c r="Z70" s="8">
        <v>10.413</v>
      </c>
      <c r="AA70" s="8">
        <v>8.3170000000000002</v>
      </c>
      <c r="AB70" s="8">
        <v>28.571000000000002</v>
      </c>
      <c r="AC70" s="8">
        <v>24.003</v>
      </c>
      <c r="AD70" s="8">
        <v>26.193000000000001</v>
      </c>
      <c r="AE70" s="8">
        <v>35.981999999999999</v>
      </c>
      <c r="AF70" s="8">
        <v>28.914999999999999</v>
      </c>
      <c r="AG70" s="8">
        <v>19.553999999999998</v>
      </c>
      <c r="AH70" s="8">
        <v>19.628</v>
      </c>
      <c r="AI70" s="8">
        <v>8.09</v>
      </c>
      <c r="AJ70" s="8">
        <v>4.5830000000000002</v>
      </c>
      <c r="AK70" s="12">
        <v>33</v>
      </c>
      <c r="AM70" s="9">
        <f>+AP70/$AP$3</f>
        <v>2.6590783361817643E-3</v>
      </c>
      <c r="AN70" s="10">
        <f>+AN68+AM70</f>
        <v>0.95997442994014537</v>
      </c>
      <c r="AP70" s="5">
        <f>SUM(G70:AJ70)</f>
        <v>863.64</v>
      </c>
    </row>
    <row r="71" spans="1:42" x14ac:dyDescent="0.2">
      <c r="A71" s="3" t="s">
        <v>51</v>
      </c>
      <c r="B71" s="3" t="s">
        <v>52</v>
      </c>
      <c r="C71" s="3" t="s">
        <v>7</v>
      </c>
      <c r="D71" s="3" t="s">
        <v>136</v>
      </c>
      <c r="E71" s="38" t="s">
        <v>31</v>
      </c>
      <c r="F71" s="3" t="s">
        <v>9</v>
      </c>
      <c r="G71" s="8">
        <v>-1</v>
      </c>
      <c r="H71" s="8">
        <v>-1</v>
      </c>
      <c r="I71" s="8"/>
      <c r="J71" s="8">
        <v>-1</v>
      </c>
      <c r="K71" s="8">
        <v>-1</v>
      </c>
      <c r="L71" s="8" t="s">
        <v>12</v>
      </c>
      <c r="M71" s="8" t="s">
        <v>12</v>
      </c>
      <c r="N71" s="8" t="s">
        <v>12</v>
      </c>
      <c r="O71" s="8">
        <v>-1</v>
      </c>
      <c r="P71" s="8" t="s">
        <v>12</v>
      </c>
      <c r="Q71" s="8">
        <v>-1</v>
      </c>
      <c r="R71" s="8" t="s">
        <v>12</v>
      </c>
      <c r="S71" s="8">
        <v>-1</v>
      </c>
      <c r="T71" s="8">
        <v>-1</v>
      </c>
      <c r="U71" s="8">
        <v>-1</v>
      </c>
      <c r="V71" s="8">
        <v>-1</v>
      </c>
      <c r="W71" s="8">
        <v>-1</v>
      </c>
      <c r="X71" s="8">
        <v>-1</v>
      </c>
      <c r="Y71" s="8">
        <v>-1</v>
      </c>
      <c r="Z71" s="8">
        <v>-1</v>
      </c>
      <c r="AA71" s="8">
        <v>-1</v>
      </c>
      <c r="AB71" s="8">
        <v>-1</v>
      </c>
      <c r="AC71" s="8">
        <v>-1</v>
      </c>
      <c r="AD71" s="8">
        <v>-1</v>
      </c>
      <c r="AE71" s="8">
        <v>-1</v>
      </c>
      <c r="AF71" s="8">
        <v>-1</v>
      </c>
      <c r="AG71" s="8">
        <v>-1</v>
      </c>
      <c r="AH71" s="8">
        <v>-1</v>
      </c>
      <c r="AI71" s="8">
        <v>-1</v>
      </c>
      <c r="AJ71" s="8">
        <v>-1</v>
      </c>
      <c r="AK71" s="12">
        <v>33</v>
      </c>
    </row>
    <row r="72" spans="1:42" x14ac:dyDescent="0.2">
      <c r="A72" s="3" t="s">
        <v>51</v>
      </c>
      <c r="B72" s="3" t="s">
        <v>52</v>
      </c>
      <c r="C72" s="3" t="s">
        <v>17</v>
      </c>
      <c r="D72" s="3" t="s">
        <v>56</v>
      </c>
      <c r="E72" s="38" t="s">
        <v>33</v>
      </c>
      <c r="F72" s="3" t="s">
        <v>8</v>
      </c>
      <c r="G72" s="8"/>
      <c r="H72" s="8"/>
      <c r="I72" s="8"/>
      <c r="J72" s="8">
        <v>2.2349999999999999</v>
      </c>
      <c r="K72" s="8">
        <v>110.06399999999999</v>
      </c>
      <c r="L72" s="8">
        <v>11.076000000000001</v>
      </c>
      <c r="M72" s="8">
        <v>28.125</v>
      </c>
      <c r="N72" s="8">
        <v>18.856999999999999</v>
      </c>
      <c r="O72" s="8">
        <v>234.65100000000001</v>
      </c>
      <c r="P72" s="8">
        <v>0.44800000000000001</v>
      </c>
      <c r="Q72" s="8">
        <v>129.36099999999999</v>
      </c>
      <c r="R72" s="8">
        <v>268.673</v>
      </c>
      <c r="S72" s="8">
        <v>9.9949999999999992</v>
      </c>
      <c r="T72" s="8"/>
      <c r="U72" s="8"/>
      <c r="V72" s="8"/>
      <c r="W72" s="8">
        <v>6.3650000000000002</v>
      </c>
      <c r="X72" s="8">
        <v>0.05</v>
      </c>
      <c r="Y72" s="8">
        <v>0.41799999999999998</v>
      </c>
      <c r="Z72" s="8">
        <v>0.23400000000000001</v>
      </c>
      <c r="AA72" s="8"/>
      <c r="AB72" s="8"/>
      <c r="AC72" s="8"/>
      <c r="AD72" s="8"/>
      <c r="AE72" s="8"/>
      <c r="AF72" s="8"/>
      <c r="AG72" s="8"/>
      <c r="AH72" s="8"/>
      <c r="AI72" s="8"/>
      <c r="AJ72" s="8"/>
      <c r="AK72" s="12">
        <v>34</v>
      </c>
      <c r="AM72" s="9">
        <f>+AP72/$AP$3</f>
        <v>2.5264138378382418E-3</v>
      </c>
      <c r="AN72" s="10">
        <f>+AN70+AM72</f>
        <v>0.96250084377798362</v>
      </c>
      <c r="AP72" s="5">
        <f>SUM(G72:AJ72)</f>
        <v>820.55200000000002</v>
      </c>
    </row>
    <row r="73" spans="1:42" x14ac:dyDescent="0.2">
      <c r="A73" s="3" t="s">
        <v>51</v>
      </c>
      <c r="B73" s="3" t="s">
        <v>52</v>
      </c>
      <c r="C73" s="3" t="s">
        <v>17</v>
      </c>
      <c r="D73" s="3" t="s">
        <v>56</v>
      </c>
      <c r="E73" s="38" t="s">
        <v>33</v>
      </c>
      <c r="F73" s="3" t="s">
        <v>9</v>
      </c>
      <c r="G73" s="8"/>
      <c r="H73" s="8"/>
      <c r="I73" s="8"/>
      <c r="J73" s="8">
        <v>-1</v>
      </c>
      <c r="K73" s="8">
        <v>-1</v>
      </c>
      <c r="L73" s="8">
        <v>-1</v>
      </c>
      <c r="M73" s="8">
        <v>-1</v>
      </c>
      <c r="N73" s="8">
        <v>-1</v>
      </c>
      <c r="O73" s="8">
        <v>-1</v>
      </c>
      <c r="P73" s="8">
        <v>-1</v>
      </c>
      <c r="Q73" s="8">
        <v>-1</v>
      </c>
      <c r="R73" s="8">
        <v>-1</v>
      </c>
      <c r="S73" s="8">
        <v>-1</v>
      </c>
      <c r="T73" s="8"/>
      <c r="U73" s="8"/>
      <c r="V73" s="8"/>
      <c r="W73" s="8">
        <v>-1</v>
      </c>
      <c r="X73" s="8" t="s">
        <v>13</v>
      </c>
      <c r="Y73" s="8" t="s">
        <v>13</v>
      </c>
      <c r="Z73" s="8">
        <v>-1</v>
      </c>
      <c r="AA73" s="8"/>
      <c r="AB73" s="8"/>
      <c r="AC73" s="8"/>
      <c r="AD73" s="8"/>
      <c r="AE73" s="8"/>
      <c r="AF73" s="8"/>
      <c r="AG73" s="8"/>
      <c r="AH73" s="8"/>
      <c r="AI73" s="8"/>
      <c r="AJ73" s="8"/>
      <c r="AK73" s="12">
        <v>34</v>
      </c>
    </row>
    <row r="74" spans="1:42" x14ac:dyDescent="0.2">
      <c r="A74" s="3" t="s">
        <v>51</v>
      </c>
      <c r="B74" s="3" t="s">
        <v>52</v>
      </c>
      <c r="C74" s="3" t="s">
        <v>17</v>
      </c>
      <c r="D74" s="3" t="s">
        <v>56</v>
      </c>
      <c r="E74" s="38" t="s">
        <v>21</v>
      </c>
      <c r="F74" s="3" t="s">
        <v>8</v>
      </c>
      <c r="G74" s="8">
        <v>434</v>
      </c>
      <c r="H74" s="8">
        <v>4</v>
      </c>
      <c r="I74" s="8">
        <v>138</v>
      </c>
      <c r="J74" s="8">
        <v>103.456</v>
      </c>
      <c r="K74" s="8"/>
      <c r="L74" s="8"/>
      <c r="M74" s="8">
        <v>0.26900000000000002</v>
      </c>
      <c r="N74" s="8"/>
      <c r="O74" s="8">
        <v>2.5000000000000001E-2</v>
      </c>
      <c r="P74" s="8">
        <v>0.63600000000000001</v>
      </c>
      <c r="Q74" s="8"/>
      <c r="R74" s="8">
        <v>2.4E-2</v>
      </c>
      <c r="S74" s="8">
        <v>100</v>
      </c>
      <c r="T74" s="8"/>
      <c r="U74" s="8"/>
      <c r="V74" s="8"/>
      <c r="W74" s="8"/>
      <c r="X74" s="8"/>
      <c r="Y74" s="8"/>
      <c r="Z74" s="8"/>
      <c r="AA74" s="8"/>
      <c r="AB74" s="8"/>
      <c r="AC74" s="8"/>
      <c r="AD74" s="8"/>
      <c r="AE74" s="8"/>
      <c r="AF74" s="8"/>
      <c r="AG74" s="8"/>
      <c r="AH74" s="8"/>
      <c r="AI74" s="8"/>
      <c r="AJ74" s="8"/>
      <c r="AK74" s="12">
        <v>35</v>
      </c>
      <c r="AM74" s="9">
        <f>+AP74/$AP$3</f>
        <v>2.4028198373623392E-3</v>
      </c>
      <c r="AN74" s="10">
        <f>+AN72+AM74</f>
        <v>0.96490366361534596</v>
      </c>
      <c r="AP74" s="5">
        <f>SUM(G74:AJ74)</f>
        <v>780.41</v>
      </c>
    </row>
    <row r="75" spans="1:42" x14ac:dyDescent="0.2">
      <c r="A75" s="3" t="s">
        <v>51</v>
      </c>
      <c r="B75" s="3" t="s">
        <v>52</v>
      </c>
      <c r="C75" s="3" t="s">
        <v>17</v>
      </c>
      <c r="D75" s="3" t="s">
        <v>56</v>
      </c>
      <c r="E75" s="38" t="s">
        <v>21</v>
      </c>
      <c r="F75" s="3" t="s">
        <v>9</v>
      </c>
      <c r="G75" s="8">
        <v>-1</v>
      </c>
      <c r="H75" s="8">
        <v>-1</v>
      </c>
      <c r="I75" s="8">
        <v>-1</v>
      </c>
      <c r="J75" s="8">
        <v>-1</v>
      </c>
      <c r="K75" s="8"/>
      <c r="L75" s="8"/>
      <c r="M75" s="8">
        <v>-1</v>
      </c>
      <c r="N75" s="8"/>
      <c r="O75" s="8">
        <v>-1</v>
      </c>
      <c r="P75" s="8">
        <v>-1</v>
      </c>
      <c r="Q75" s="8"/>
      <c r="R75" s="8">
        <v>-1</v>
      </c>
      <c r="S75" s="8">
        <v>-1</v>
      </c>
      <c r="T75" s="8"/>
      <c r="U75" s="8"/>
      <c r="V75" s="8"/>
      <c r="W75" s="8"/>
      <c r="X75" s="8"/>
      <c r="Y75" s="8"/>
      <c r="Z75" s="8"/>
      <c r="AA75" s="8"/>
      <c r="AB75" s="8"/>
      <c r="AC75" s="8"/>
      <c r="AD75" s="8"/>
      <c r="AE75" s="8"/>
      <c r="AF75" s="8"/>
      <c r="AG75" s="8"/>
      <c r="AH75" s="8"/>
      <c r="AI75" s="8"/>
      <c r="AJ75" s="8"/>
      <c r="AK75" s="12">
        <v>35</v>
      </c>
    </row>
    <row r="76" spans="1:42" x14ac:dyDescent="0.2">
      <c r="A76" s="3" t="s">
        <v>51</v>
      </c>
      <c r="B76" s="3" t="s">
        <v>52</v>
      </c>
      <c r="C76" s="3" t="s">
        <v>7</v>
      </c>
      <c r="D76" s="3" t="s">
        <v>125</v>
      </c>
      <c r="E76" s="38" t="s">
        <v>25</v>
      </c>
      <c r="F76" s="3" t="s">
        <v>8</v>
      </c>
      <c r="G76" s="8"/>
      <c r="H76" s="8"/>
      <c r="I76" s="8"/>
      <c r="J76" s="8"/>
      <c r="K76" s="8"/>
      <c r="L76" s="8"/>
      <c r="M76" s="8"/>
      <c r="N76" s="8"/>
      <c r="O76" s="8"/>
      <c r="P76" s="8"/>
      <c r="Q76" s="8"/>
      <c r="R76" s="8"/>
      <c r="S76" s="8"/>
      <c r="T76" s="8"/>
      <c r="U76" s="8"/>
      <c r="V76" s="8"/>
      <c r="W76" s="8"/>
      <c r="X76" s="8">
        <v>755</v>
      </c>
      <c r="Y76" s="8"/>
      <c r="Z76" s="8"/>
      <c r="AA76" s="8"/>
      <c r="AB76" s="8"/>
      <c r="AC76" s="8"/>
      <c r="AD76" s="8"/>
      <c r="AE76" s="8"/>
      <c r="AF76" s="8"/>
      <c r="AG76" s="8"/>
      <c r="AH76" s="8"/>
      <c r="AI76" s="8"/>
      <c r="AJ76" s="8"/>
      <c r="AK76" s="12">
        <v>36</v>
      </c>
      <c r="AM76" s="9">
        <f>+AP76/$AP$3</f>
        <v>2.3245844840642303E-3</v>
      </c>
      <c r="AN76" s="10">
        <f>+AN74+AM76</f>
        <v>0.96722824809941021</v>
      </c>
      <c r="AP76" s="5">
        <f>SUM(G76:AJ76)</f>
        <v>755</v>
      </c>
    </row>
    <row r="77" spans="1:42" x14ac:dyDescent="0.2">
      <c r="A77" s="3" t="s">
        <v>51</v>
      </c>
      <c r="B77" s="3" t="s">
        <v>52</v>
      </c>
      <c r="C77" s="3" t="s">
        <v>7</v>
      </c>
      <c r="D77" s="3" t="s">
        <v>125</v>
      </c>
      <c r="E77" s="38" t="s">
        <v>25</v>
      </c>
      <c r="F77" s="3" t="s">
        <v>9</v>
      </c>
      <c r="G77" s="8"/>
      <c r="H77" s="8"/>
      <c r="I77" s="8"/>
      <c r="J77" s="8"/>
      <c r="K77" s="8"/>
      <c r="L77" s="8"/>
      <c r="M77" s="8"/>
      <c r="N77" s="8"/>
      <c r="O77" s="8"/>
      <c r="P77" s="8"/>
      <c r="Q77" s="8"/>
      <c r="R77" s="8"/>
      <c r="S77" s="8"/>
      <c r="T77" s="8"/>
      <c r="U77" s="8"/>
      <c r="V77" s="8"/>
      <c r="W77" s="8"/>
      <c r="X77" s="8">
        <v>-1</v>
      </c>
      <c r="Y77" s="8"/>
      <c r="Z77" s="8"/>
      <c r="AA77" s="8"/>
      <c r="AB77" s="8"/>
      <c r="AC77" s="8"/>
      <c r="AD77" s="8"/>
      <c r="AE77" s="8"/>
      <c r="AF77" s="8"/>
      <c r="AG77" s="8"/>
      <c r="AH77" s="8"/>
      <c r="AI77" s="8"/>
      <c r="AJ77" s="8"/>
      <c r="AK77" s="12">
        <v>36</v>
      </c>
    </row>
    <row r="78" spans="1:42" x14ac:dyDescent="0.2">
      <c r="A78" s="3" t="s">
        <v>51</v>
      </c>
      <c r="B78" s="3" t="s">
        <v>52</v>
      </c>
      <c r="C78" s="3" t="s">
        <v>7</v>
      </c>
      <c r="D78" s="3" t="s">
        <v>172</v>
      </c>
      <c r="E78" s="38" t="s">
        <v>25</v>
      </c>
      <c r="F78" s="3" t="s">
        <v>8</v>
      </c>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v>724.42499999999995</v>
      </c>
      <c r="AK78" s="12">
        <v>37</v>
      </c>
      <c r="AM78" s="9">
        <f>+AP78/$AP$3</f>
        <v>2.2304465097592453E-3</v>
      </c>
      <c r="AN78" s="10">
        <f>+AN76+AM78</f>
        <v>0.96945869460916945</v>
      </c>
      <c r="AP78" s="5">
        <f>SUM(G78:AJ78)</f>
        <v>724.42499999999995</v>
      </c>
    </row>
    <row r="79" spans="1:42" x14ac:dyDescent="0.2">
      <c r="A79" s="3" t="s">
        <v>51</v>
      </c>
      <c r="B79" s="3" t="s">
        <v>52</v>
      </c>
      <c r="C79" s="3" t="s">
        <v>7</v>
      </c>
      <c r="D79" s="3" t="s">
        <v>172</v>
      </c>
      <c r="E79" s="38" t="s">
        <v>25</v>
      </c>
      <c r="F79" s="3" t="s">
        <v>9</v>
      </c>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v>-1</v>
      </c>
      <c r="AK79" s="12">
        <v>37</v>
      </c>
    </row>
    <row r="80" spans="1:42" x14ac:dyDescent="0.2">
      <c r="A80" s="3" t="s">
        <v>51</v>
      </c>
      <c r="B80" s="3" t="s">
        <v>52</v>
      </c>
      <c r="C80" s="3" t="s">
        <v>7</v>
      </c>
      <c r="D80" s="3" t="s">
        <v>148</v>
      </c>
      <c r="E80" s="38" t="s">
        <v>21</v>
      </c>
      <c r="F80" s="3" t="s">
        <v>8</v>
      </c>
      <c r="G80" s="8"/>
      <c r="H80" s="8"/>
      <c r="I80" s="8"/>
      <c r="J80" s="8">
        <v>714</v>
      </c>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12">
        <v>38</v>
      </c>
      <c r="AM80" s="9">
        <f>+AP80/$AP$3</f>
        <v>2.1983487703600801E-3</v>
      </c>
      <c r="AN80" s="10">
        <f>+AN78+AM80</f>
        <v>0.97165704337952952</v>
      </c>
      <c r="AP80" s="5">
        <f>SUM(G80:AJ80)</f>
        <v>714</v>
      </c>
    </row>
    <row r="81" spans="1:42" x14ac:dyDescent="0.2">
      <c r="A81" s="3" t="s">
        <v>51</v>
      </c>
      <c r="B81" s="3" t="s">
        <v>52</v>
      </c>
      <c r="C81" s="3" t="s">
        <v>7</v>
      </c>
      <c r="D81" s="3" t="s">
        <v>148</v>
      </c>
      <c r="E81" s="38" t="s">
        <v>21</v>
      </c>
      <c r="F81" s="3" t="s">
        <v>9</v>
      </c>
      <c r="G81" s="8"/>
      <c r="H81" s="8"/>
      <c r="I81" s="8"/>
      <c r="J81" s="8">
        <v>-1</v>
      </c>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12">
        <v>38</v>
      </c>
    </row>
    <row r="82" spans="1:42" x14ac:dyDescent="0.2">
      <c r="A82" s="3" t="s">
        <v>51</v>
      </c>
      <c r="B82" s="3" t="s">
        <v>52</v>
      </c>
      <c r="C82" s="3" t="s">
        <v>7</v>
      </c>
      <c r="D82" s="3" t="s">
        <v>146</v>
      </c>
      <c r="E82" s="38" t="s">
        <v>25</v>
      </c>
      <c r="F82" s="3" t="s">
        <v>8</v>
      </c>
      <c r="G82" s="8"/>
      <c r="H82" s="8">
        <v>1</v>
      </c>
      <c r="I82" s="8">
        <v>7</v>
      </c>
      <c r="J82" s="8">
        <v>5</v>
      </c>
      <c r="K82" s="8">
        <v>2</v>
      </c>
      <c r="L82" s="8">
        <v>4</v>
      </c>
      <c r="M82" s="8">
        <v>1</v>
      </c>
      <c r="N82" s="8"/>
      <c r="O82" s="8">
        <v>2.9</v>
      </c>
      <c r="P82" s="8">
        <v>5.7</v>
      </c>
      <c r="Q82" s="8">
        <v>3.1E-2</v>
      </c>
      <c r="R82" s="8"/>
      <c r="S82" s="8">
        <v>16.201000000000001</v>
      </c>
      <c r="T82" s="8">
        <v>195.547</v>
      </c>
      <c r="U82" s="8">
        <v>365.11</v>
      </c>
      <c r="V82" s="8">
        <v>32.473999999999997</v>
      </c>
      <c r="W82" s="8">
        <v>9.4610000000000003</v>
      </c>
      <c r="X82" s="8">
        <v>1.21</v>
      </c>
      <c r="Y82" s="8">
        <v>2.2080000000000002</v>
      </c>
      <c r="Z82" s="8">
        <v>0.67</v>
      </c>
      <c r="AA82" s="8"/>
      <c r="AB82" s="8"/>
      <c r="AC82" s="8"/>
      <c r="AD82" s="8">
        <v>4.3999999999999997E-2</v>
      </c>
      <c r="AE82" s="8">
        <v>5.2999999999999999E-2</v>
      </c>
      <c r="AF82" s="8">
        <v>7.2320000000000002</v>
      </c>
      <c r="AG82" s="8">
        <v>3.766</v>
      </c>
      <c r="AH82" s="8">
        <v>1.1970000000000001</v>
      </c>
      <c r="AI82" s="8">
        <v>0.185</v>
      </c>
      <c r="AJ82" s="8">
        <v>0.28799999999999998</v>
      </c>
      <c r="AK82" s="12">
        <v>39</v>
      </c>
      <c r="AM82" s="9">
        <f>+AP82/$AP$3</f>
        <v>2.0452556388354101E-3</v>
      </c>
      <c r="AN82" s="10">
        <f>+AN80+AM82</f>
        <v>0.97370229901836491</v>
      </c>
      <c r="AP82" s="5">
        <f>SUM(G82:AJ82)</f>
        <v>664.27699999999993</v>
      </c>
    </row>
    <row r="83" spans="1:42" x14ac:dyDescent="0.2">
      <c r="A83" s="3" t="s">
        <v>51</v>
      </c>
      <c r="B83" s="3" t="s">
        <v>52</v>
      </c>
      <c r="C83" s="3" t="s">
        <v>7</v>
      </c>
      <c r="D83" s="3" t="s">
        <v>146</v>
      </c>
      <c r="E83" s="38" t="s">
        <v>25</v>
      </c>
      <c r="F83" s="3" t="s">
        <v>9</v>
      </c>
      <c r="G83" s="8"/>
      <c r="H83" s="8" t="s">
        <v>13</v>
      </c>
      <c r="I83" s="8" t="s">
        <v>13</v>
      </c>
      <c r="J83" s="8" t="s">
        <v>13</v>
      </c>
      <c r="K83" s="8" t="s">
        <v>13</v>
      </c>
      <c r="L83" s="8" t="s">
        <v>13</v>
      </c>
      <c r="M83" s="8" t="s">
        <v>13</v>
      </c>
      <c r="N83" s="8"/>
      <c r="O83" s="8" t="s">
        <v>13</v>
      </c>
      <c r="P83" s="8" t="s">
        <v>13</v>
      </c>
      <c r="Q83" s="8" t="s">
        <v>13</v>
      </c>
      <c r="R83" s="8"/>
      <c r="S83" s="8" t="s">
        <v>13</v>
      </c>
      <c r="T83" s="8" t="s">
        <v>13</v>
      </c>
      <c r="U83" s="8" t="s">
        <v>13</v>
      </c>
      <c r="V83" s="8" t="s">
        <v>13</v>
      </c>
      <c r="W83" s="8" t="s">
        <v>13</v>
      </c>
      <c r="X83" s="8" t="s">
        <v>13</v>
      </c>
      <c r="Y83" s="8" t="s">
        <v>13</v>
      </c>
      <c r="Z83" s="8">
        <v>-1</v>
      </c>
      <c r="AA83" s="8"/>
      <c r="AB83" s="8"/>
      <c r="AC83" s="8"/>
      <c r="AD83" s="8" t="s">
        <v>13</v>
      </c>
      <c r="AE83" s="8" t="s">
        <v>13</v>
      </c>
      <c r="AF83" s="8" t="s">
        <v>13</v>
      </c>
      <c r="AG83" s="8" t="s">
        <v>13</v>
      </c>
      <c r="AH83" s="8" t="s">
        <v>13</v>
      </c>
      <c r="AI83" s="8" t="s">
        <v>13</v>
      </c>
      <c r="AJ83" s="8" t="s">
        <v>13</v>
      </c>
      <c r="AK83" s="12">
        <v>39</v>
      </c>
    </row>
    <row r="84" spans="1:42" x14ac:dyDescent="0.2">
      <c r="A84" s="3" t="s">
        <v>51</v>
      </c>
      <c r="B84" s="3" t="s">
        <v>52</v>
      </c>
      <c r="C84" s="3" t="s">
        <v>7</v>
      </c>
      <c r="D84" s="3" t="s">
        <v>23</v>
      </c>
      <c r="E84" s="38" t="s">
        <v>21</v>
      </c>
      <c r="F84" s="3" t="s">
        <v>8</v>
      </c>
      <c r="G84" s="8">
        <v>142</v>
      </c>
      <c r="H84" s="8">
        <v>142</v>
      </c>
      <c r="I84" s="8">
        <v>122</v>
      </c>
      <c r="J84" s="8"/>
      <c r="K84" s="8"/>
      <c r="L84" s="8"/>
      <c r="M84" s="8"/>
      <c r="N84" s="8"/>
      <c r="O84" s="8"/>
      <c r="P84" s="8"/>
      <c r="Q84" s="8"/>
      <c r="R84" s="8"/>
      <c r="S84" s="8"/>
      <c r="T84" s="8"/>
      <c r="U84" s="8"/>
      <c r="V84" s="8"/>
      <c r="W84" s="8"/>
      <c r="X84" s="8"/>
      <c r="Y84" s="8">
        <v>170.58</v>
      </c>
      <c r="Z84" s="8"/>
      <c r="AA84" s="8"/>
      <c r="AB84" s="8"/>
      <c r="AC84" s="8"/>
      <c r="AD84" s="8"/>
      <c r="AE84" s="8"/>
      <c r="AF84" s="8"/>
      <c r="AG84" s="8"/>
      <c r="AH84" s="8"/>
      <c r="AI84" s="8"/>
      <c r="AJ84" s="8"/>
      <c r="AK84" s="12">
        <v>40</v>
      </c>
      <c r="AM84" s="9">
        <f>+AP84/$AP$3</f>
        <v>1.775243605061926E-3</v>
      </c>
      <c r="AN84" s="10">
        <f>+AN82+AM84</f>
        <v>0.97547754262342679</v>
      </c>
      <c r="AP84" s="5">
        <f>SUM(G84:AJ84)</f>
        <v>576.58000000000004</v>
      </c>
    </row>
    <row r="85" spans="1:42" x14ac:dyDescent="0.2">
      <c r="A85" s="3" t="s">
        <v>51</v>
      </c>
      <c r="B85" s="3" t="s">
        <v>52</v>
      </c>
      <c r="C85" s="3" t="s">
        <v>7</v>
      </c>
      <c r="D85" s="3" t="s">
        <v>23</v>
      </c>
      <c r="E85" s="38" t="s">
        <v>21</v>
      </c>
      <c r="F85" s="3" t="s">
        <v>9</v>
      </c>
      <c r="G85" s="8">
        <v>-1</v>
      </c>
      <c r="H85" s="8">
        <v>-1</v>
      </c>
      <c r="I85" s="8">
        <v>-1</v>
      </c>
      <c r="J85" s="8"/>
      <c r="K85" s="8"/>
      <c r="L85" s="8"/>
      <c r="M85" s="8"/>
      <c r="N85" s="8"/>
      <c r="O85" s="8"/>
      <c r="P85" s="8"/>
      <c r="Q85" s="8"/>
      <c r="R85" s="8"/>
      <c r="S85" s="8"/>
      <c r="T85" s="8"/>
      <c r="U85" s="8"/>
      <c r="V85" s="8"/>
      <c r="W85" s="8"/>
      <c r="X85" s="8"/>
      <c r="Y85" s="8">
        <v>-1</v>
      </c>
      <c r="Z85" s="8"/>
      <c r="AA85" s="8"/>
      <c r="AB85" s="8"/>
      <c r="AC85" s="8"/>
      <c r="AD85" s="8"/>
      <c r="AE85" s="8"/>
      <c r="AF85" s="8"/>
      <c r="AG85" s="8"/>
      <c r="AH85" s="8"/>
      <c r="AI85" s="8"/>
      <c r="AJ85" s="8"/>
      <c r="AK85" s="12">
        <v>40</v>
      </c>
    </row>
    <row r="86" spans="1:42" x14ac:dyDescent="0.2">
      <c r="A86" s="3" t="s">
        <v>51</v>
      </c>
      <c r="B86" s="3" t="s">
        <v>52</v>
      </c>
      <c r="C86" s="3" t="s">
        <v>7</v>
      </c>
      <c r="D86" s="3" t="s">
        <v>154</v>
      </c>
      <c r="E86" s="38" t="s">
        <v>33</v>
      </c>
      <c r="F86" s="3" t="s">
        <v>8</v>
      </c>
      <c r="G86" s="8"/>
      <c r="H86" s="8"/>
      <c r="I86" s="8"/>
      <c r="J86" s="8">
        <v>287</v>
      </c>
      <c r="K86" s="8"/>
      <c r="L86" s="8"/>
      <c r="M86" s="8"/>
      <c r="N86" s="8"/>
      <c r="O86" s="8"/>
      <c r="P86" s="8"/>
      <c r="Q86" s="8"/>
      <c r="R86" s="8"/>
      <c r="S86" s="8"/>
      <c r="T86" s="8">
        <v>34.74</v>
      </c>
      <c r="U86" s="8"/>
      <c r="V86" s="8"/>
      <c r="W86" s="8">
        <v>29.77</v>
      </c>
      <c r="X86" s="8">
        <v>70.838999999999999</v>
      </c>
      <c r="Y86" s="8">
        <v>113</v>
      </c>
      <c r="Z86" s="8">
        <v>3.0000000000000001E-3</v>
      </c>
      <c r="AA86" s="8"/>
      <c r="AB86" s="8">
        <v>2.3E-2</v>
      </c>
      <c r="AC86" s="8">
        <v>2E-3</v>
      </c>
      <c r="AD86" s="8"/>
      <c r="AE86" s="8"/>
      <c r="AF86" s="8">
        <v>4.0000000000000001E-3</v>
      </c>
      <c r="AG86" s="8"/>
      <c r="AH86" s="8">
        <v>2E-3</v>
      </c>
      <c r="AI86" s="8">
        <v>2E-3</v>
      </c>
      <c r="AJ86" s="8"/>
      <c r="AK86" s="12">
        <v>41</v>
      </c>
      <c r="AM86" s="9">
        <f>+AP86/$AP$3</f>
        <v>1.6484075019877189E-3</v>
      </c>
      <c r="AN86" s="10">
        <f>+AN84+AM86</f>
        <v>0.97712595012541448</v>
      </c>
      <c r="AP86" s="5">
        <f>SUM(G86:AJ86)</f>
        <v>535.38499999999988</v>
      </c>
    </row>
    <row r="87" spans="1:42" x14ac:dyDescent="0.2">
      <c r="A87" s="3" t="s">
        <v>51</v>
      </c>
      <c r="B87" s="3" t="s">
        <v>52</v>
      </c>
      <c r="C87" s="3" t="s">
        <v>7</v>
      </c>
      <c r="D87" s="3" t="s">
        <v>154</v>
      </c>
      <c r="E87" s="38" t="s">
        <v>33</v>
      </c>
      <c r="F87" s="3" t="s">
        <v>9</v>
      </c>
      <c r="G87" s="8"/>
      <c r="H87" s="8"/>
      <c r="I87" s="8"/>
      <c r="J87" s="8" t="s">
        <v>13</v>
      </c>
      <c r="K87" s="8"/>
      <c r="L87" s="8"/>
      <c r="M87" s="8"/>
      <c r="N87" s="8"/>
      <c r="O87" s="8"/>
      <c r="P87" s="8"/>
      <c r="Q87" s="8"/>
      <c r="R87" s="8"/>
      <c r="S87" s="8"/>
      <c r="T87" s="8" t="s">
        <v>13</v>
      </c>
      <c r="U87" s="8"/>
      <c r="V87" s="8"/>
      <c r="W87" s="8" t="s">
        <v>13</v>
      </c>
      <c r="X87" s="8" t="s">
        <v>13</v>
      </c>
      <c r="Y87" s="8">
        <v>-1</v>
      </c>
      <c r="Z87" s="8" t="s">
        <v>13</v>
      </c>
      <c r="AA87" s="8"/>
      <c r="AB87" s="8" t="s">
        <v>13</v>
      </c>
      <c r="AC87" s="8" t="s">
        <v>13</v>
      </c>
      <c r="AD87" s="8"/>
      <c r="AE87" s="8"/>
      <c r="AF87" s="8" t="s">
        <v>13</v>
      </c>
      <c r="AG87" s="8" t="s">
        <v>13</v>
      </c>
      <c r="AH87" s="8" t="s">
        <v>13</v>
      </c>
      <c r="AI87" s="8" t="s">
        <v>13</v>
      </c>
      <c r="AJ87" s="8"/>
      <c r="AK87" s="12">
        <v>41</v>
      </c>
    </row>
    <row r="88" spans="1:42" x14ac:dyDescent="0.2">
      <c r="A88" s="3" t="s">
        <v>51</v>
      </c>
      <c r="B88" s="3" t="s">
        <v>52</v>
      </c>
      <c r="C88" s="3" t="s">
        <v>7</v>
      </c>
      <c r="D88" s="3" t="s">
        <v>155</v>
      </c>
      <c r="E88" s="38" t="s">
        <v>33</v>
      </c>
      <c r="F88" s="3" t="s">
        <v>8</v>
      </c>
      <c r="G88" s="8"/>
      <c r="H88" s="8"/>
      <c r="I88" s="8"/>
      <c r="J88" s="8"/>
      <c r="K88" s="8"/>
      <c r="L88" s="8"/>
      <c r="M88" s="8"/>
      <c r="N88" s="8"/>
      <c r="O88" s="8"/>
      <c r="P88" s="8"/>
      <c r="Q88" s="8"/>
      <c r="R88" s="8">
        <v>47.9</v>
      </c>
      <c r="S88" s="8"/>
      <c r="T88" s="8"/>
      <c r="U88" s="8"/>
      <c r="V88" s="8"/>
      <c r="W88" s="8">
        <v>56.444000000000003</v>
      </c>
      <c r="X88" s="8">
        <v>125.488</v>
      </c>
      <c r="Y88" s="8">
        <v>90.965999999999994</v>
      </c>
      <c r="Z88" s="8">
        <v>108.227</v>
      </c>
      <c r="AA88" s="8">
        <v>99.596999999999994</v>
      </c>
      <c r="AB88" s="8"/>
      <c r="AC88" s="8"/>
      <c r="AD88" s="8"/>
      <c r="AE88" s="8"/>
      <c r="AF88" s="8"/>
      <c r="AG88" s="8"/>
      <c r="AH88" s="8"/>
      <c r="AI88" s="8"/>
      <c r="AJ88" s="8"/>
      <c r="AK88" s="12">
        <v>42</v>
      </c>
      <c r="AM88" s="9">
        <f>+AP88/$AP$3</f>
        <v>1.6275847670662272E-3</v>
      </c>
      <c r="AN88" s="10">
        <f>+AN86+AM88</f>
        <v>0.97875353489248074</v>
      </c>
      <c r="AP88" s="5">
        <f>SUM(G88:AJ88)</f>
        <v>528.62199999999996</v>
      </c>
    </row>
    <row r="89" spans="1:42" x14ac:dyDescent="0.2">
      <c r="A89" s="3" t="s">
        <v>51</v>
      </c>
      <c r="B89" s="3" t="s">
        <v>52</v>
      </c>
      <c r="C89" s="3" t="s">
        <v>7</v>
      </c>
      <c r="D89" s="3" t="s">
        <v>155</v>
      </c>
      <c r="E89" s="38" t="s">
        <v>33</v>
      </c>
      <c r="F89" s="3" t="s">
        <v>9</v>
      </c>
      <c r="G89" s="8"/>
      <c r="H89" s="8"/>
      <c r="I89" s="8"/>
      <c r="J89" s="8"/>
      <c r="K89" s="8"/>
      <c r="L89" s="8"/>
      <c r="M89" s="8"/>
      <c r="N89" s="8"/>
      <c r="O89" s="8"/>
      <c r="P89" s="8"/>
      <c r="Q89" s="8"/>
      <c r="R89" s="8">
        <v>-1</v>
      </c>
      <c r="S89" s="8"/>
      <c r="T89" s="8"/>
      <c r="U89" s="8"/>
      <c r="V89" s="8"/>
      <c r="W89" s="8">
        <v>-1</v>
      </c>
      <c r="X89" s="8">
        <v>-1</v>
      </c>
      <c r="Y89" s="8">
        <v>-1</v>
      </c>
      <c r="Z89" s="8">
        <v>-1</v>
      </c>
      <c r="AA89" s="8">
        <v>-1</v>
      </c>
      <c r="AB89" s="8"/>
      <c r="AC89" s="8"/>
      <c r="AD89" s="8"/>
      <c r="AE89" s="8"/>
      <c r="AF89" s="8"/>
      <c r="AG89" s="8"/>
      <c r="AH89" s="8"/>
      <c r="AI89" s="8"/>
      <c r="AJ89" s="8"/>
      <c r="AK89" s="12">
        <v>42</v>
      </c>
    </row>
    <row r="90" spans="1:42" x14ac:dyDescent="0.2">
      <c r="A90" s="3" t="s">
        <v>51</v>
      </c>
      <c r="B90" s="3" t="s">
        <v>52</v>
      </c>
      <c r="C90" s="3" t="s">
        <v>7</v>
      </c>
      <c r="D90" s="3" t="s">
        <v>137</v>
      </c>
      <c r="E90" s="38" t="s">
        <v>11</v>
      </c>
      <c r="F90" s="3" t="s">
        <v>8</v>
      </c>
      <c r="G90" s="8"/>
      <c r="H90" s="8"/>
      <c r="I90" s="8"/>
      <c r="J90" s="8"/>
      <c r="K90" s="8"/>
      <c r="L90" s="8"/>
      <c r="M90" s="8"/>
      <c r="N90" s="8"/>
      <c r="O90" s="8"/>
      <c r="P90" s="8"/>
      <c r="Q90" s="8"/>
      <c r="R90" s="8"/>
      <c r="S90" s="8"/>
      <c r="T90" s="8"/>
      <c r="U90" s="8"/>
      <c r="V90" s="8"/>
      <c r="W90" s="8">
        <v>1.617</v>
      </c>
      <c r="X90" s="8">
        <v>53.042999999999999</v>
      </c>
      <c r="Y90" s="8">
        <v>52.752000000000002</v>
      </c>
      <c r="Z90" s="8">
        <v>27.858000000000001</v>
      </c>
      <c r="AA90" s="8">
        <v>21.931999999999999</v>
      </c>
      <c r="AB90" s="8">
        <v>58.866999999999997</v>
      </c>
      <c r="AC90" s="8">
        <v>66.872</v>
      </c>
      <c r="AD90" s="8">
        <v>92.295000000000002</v>
      </c>
      <c r="AE90" s="8">
        <v>58.183999999999997</v>
      </c>
      <c r="AF90" s="8">
        <v>19.645</v>
      </c>
      <c r="AG90" s="8">
        <v>12.538</v>
      </c>
      <c r="AH90" s="8">
        <v>11.592000000000001</v>
      </c>
      <c r="AI90" s="8">
        <v>14.606999999999999</v>
      </c>
      <c r="AJ90" s="8">
        <v>15.430999999999999</v>
      </c>
      <c r="AK90" s="12">
        <v>43</v>
      </c>
      <c r="AM90" s="9">
        <f>+AP90/$AP$3</f>
        <v>1.5617297504706643E-3</v>
      </c>
      <c r="AN90" s="10">
        <f>+AN88+AM90</f>
        <v>0.98031526464295138</v>
      </c>
      <c r="AP90" s="5">
        <f>SUM(G90:AJ90)</f>
        <v>507.23299999999989</v>
      </c>
    </row>
    <row r="91" spans="1:42" x14ac:dyDescent="0.2">
      <c r="A91" s="3" t="s">
        <v>51</v>
      </c>
      <c r="B91" s="3" t="s">
        <v>52</v>
      </c>
      <c r="C91" s="3" t="s">
        <v>7</v>
      </c>
      <c r="D91" s="3" t="s">
        <v>137</v>
      </c>
      <c r="E91" s="38" t="s">
        <v>11</v>
      </c>
      <c r="F91" s="3" t="s">
        <v>9</v>
      </c>
      <c r="G91" s="8"/>
      <c r="H91" s="8"/>
      <c r="I91" s="8"/>
      <c r="J91" s="8"/>
      <c r="K91" s="8"/>
      <c r="L91" s="8"/>
      <c r="M91" s="8"/>
      <c r="N91" s="8"/>
      <c r="O91" s="8"/>
      <c r="P91" s="8"/>
      <c r="Q91" s="8"/>
      <c r="R91" s="8"/>
      <c r="S91" s="8"/>
      <c r="T91" s="8"/>
      <c r="U91" s="8"/>
      <c r="V91" s="8"/>
      <c r="W91" s="8">
        <v>-1</v>
      </c>
      <c r="X91" s="8">
        <v>-1</v>
      </c>
      <c r="Y91" s="8">
        <v>-1</v>
      </c>
      <c r="Z91" s="8">
        <v>-1</v>
      </c>
      <c r="AA91" s="8">
        <v>-1</v>
      </c>
      <c r="AB91" s="8" t="s">
        <v>14</v>
      </c>
      <c r="AC91" s="8">
        <v>-1</v>
      </c>
      <c r="AD91" s="8">
        <v>-1</v>
      </c>
      <c r="AE91" s="8" t="s">
        <v>14</v>
      </c>
      <c r="AF91" s="8">
        <v>-1</v>
      </c>
      <c r="AG91" s="8" t="s">
        <v>13</v>
      </c>
      <c r="AH91" s="8">
        <v>-1</v>
      </c>
      <c r="AI91" s="8" t="s">
        <v>13</v>
      </c>
      <c r="AJ91" s="8" t="s">
        <v>14</v>
      </c>
      <c r="AK91" s="12">
        <v>43</v>
      </c>
    </row>
    <row r="92" spans="1:42" x14ac:dyDescent="0.2">
      <c r="A92" s="3" t="s">
        <v>51</v>
      </c>
      <c r="B92" s="3" t="s">
        <v>52</v>
      </c>
      <c r="C92" s="3" t="s">
        <v>7</v>
      </c>
      <c r="D92" s="3" t="s">
        <v>54</v>
      </c>
      <c r="E92" s="38" t="s">
        <v>34</v>
      </c>
      <c r="F92" s="3" t="s">
        <v>8</v>
      </c>
      <c r="G92" s="8">
        <v>2</v>
      </c>
      <c r="H92" s="8">
        <v>4</v>
      </c>
      <c r="I92" s="8">
        <v>14</v>
      </c>
      <c r="J92" s="8">
        <v>4</v>
      </c>
      <c r="K92" s="8">
        <v>5</v>
      </c>
      <c r="L92" s="8"/>
      <c r="M92" s="8">
        <v>15</v>
      </c>
      <c r="N92" s="8">
        <v>26</v>
      </c>
      <c r="O92" s="8">
        <v>6</v>
      </c>
      <c r="P92" s="8">
        <v>2</v>
      </c>
      <c r="Q92" s="8">
        <v>1</v>
      </c>
      <c r="R92" s="8">
        <v>6</v>
      </c>
      <c r="S92" s="8">
        <v>163</v>
      </c>
      <c r="T92" s="8">
        <v>9</v>
      </c>
      <c r="U92" s="8">
        <v>114</v>
      </c>
      <c r="V92" s="8">
        <v>7</v>
      </c>
      <c r="W92" s="8">
        <v>6</v>
      </c>
      <c r="X92" s="8">
        <v>9</v>
      </c>
      <c r="Y92" s="8">
        <v>29</v>
      </c>
      <c r="Z92" s="8"/>
      <c r="AA92" s="8"/>
      <c r="AB92" s="8"/>
      <c r="AC92" s="8"/>
      <c r="AD92" s="8"/>
      <c r="AE92" s="8"/>
      <c r="AF92" s="8"/>
      <c r="AG92" s="8"/>
      <c r="AH92" s="8"/>
      <c r="AI92" s="8"/>
      <c r="AJ92" s="8"/>
      <c r="AK92" s="12">
        <v>44</v>
      </c>
      <c r="AM92" s="9">
        <f>+AP92/$AP$3</f>
        <v>1.2993041751988149E-3</v>
      </c>
      <c r="AN92" s="10">
        <f>+AN90+AM92</f>
        <v>0.98161456881815023</v>
      </c>
      <c r="AP92" s="5">
        <f>SUM(G92:AJ92)</f>
        <v>422</v>
      </c>
    </row>
    <row r="93" spans="1:42" x14ac:dyDescent="0.2">
      <c r="A93" s="3" t="s">
        <v>51</v>
      </c>
      <c r="B93" s="3" t="s">
        <v>52</v>
      </c>
      <c r="C93" s="3" t="s">
        <v>7</v>
      </c>
      <c r="D93" s="3" t="s">
        <v>54</v>
      </c>
      <c r="E93" s="38" t="s">
        <v>34</v>
      </c>
      <c r="F93" s="3" t="s">
        <v>9</v>
      </c>
      <c r="G93" s="8">
        <v>-1</v>
      </c>
      <c r="H93" s="8" t="s">
        <v>13</v>
      </c>
      <c r="I93" s="8">
        <v>-1</v>
      </c>
      <c r="J93" s="8">
        <v>-1</v>
      </c>
      <c r="K93" s="8" t="s">
        <v>13</v>
      </c>
      <c r="L93" s="8" t="s">
        <v>13</v>
      </c>
      <c r="M93" s="8" t="s">
        <v>13</v>
      </c>
      <c r="N93" s="8" t="s">
        <v>13</v>
      </c>
      <c r="O93" s="8" t="s">
        <v>13</v>
      </c>
      <c r="P93" s="8" t="s">
        <v>13</v>
      </c>
      <c r="Q93" s="8" t="s">
        <v>13</v>
      </c>
      <c r="R93" s="8" t="s">
        <v>13</v>
      </c>
      <c r="S93" s="8" t="s">
        <v>13</v>
      </c>
      <c r="T93" s="8">
        <v>-1</v>
      </c>
      <c r="U93" s="8" t="s">
        <v>13</v>
      </c>
      <c r="V93" s="8">
        <v>-1</v>
      </c>
      <c r="W93" s="8" t="s">
        <v>13</v>
      </c>
      <c r="X93" s="8" t="s">
        <v>13</v>
      </c>
      <c r="Y93" s="8" t="s">
        <v>13</v>
      </c>
      <c r="Z93" s="8"/>
      <c r="AA93" s="8"/>
      <c r="AB93" s="8"/>
      <c r="AC93" s="8"/>
      <c r="AD93" s="8"/>
      <c r="AE93" s="8"/>
      <c r="AF93" s="8"/>
      <c r="AG93" s="8"/>
      <c r="AH93" s="8"/>
      <c r="AI93" s="8"/>
      <c r="AJ93" s="8"/>
      <c r="AK93" s="12">
        <v>44</v>
      </c>
    </row>
    <row r="94" spans="1:42" x14ac:dyDescent="0.2">
      <c r="A94" s="3" t="s">
        <v>51</v>
      </c>
      <c r="B94" s="3" t="s">
        <v>52</v>
      </c>
      <c r="C94" s="3" t="s">
        <v>17</v>
      </c>
      <c r="D94" s="3" t="s">
        <v>56</v>
      </c>
      <c r="E94" s="38" t="s">
        <v>11</v>
      </c>
      <c r="F94" s="3" t="s">
        <v>8</v>
      </c>
      <c r="G94" s="8"/>
      <c r="H94" s="8"/>
      <c r="I94" s="8"/>
      <c r="J94" s="8">
        <v>2.2000000000000002</v>
      </c>
      <c r="K94" s="8">
        <v>20</v>
      </c>
      <c r="L94" s="8">
        <v>1.1000000000000001</v>
      </c>
      <c r="M94" s="8">
        <v>39.5</v>
      </c>
      <c r="N94" s="8"/>
      <c r="O94" s="8"/>
      <c r="P94" s="8"/>
      <c r="Q94" s="8"/>
      <c r="R94" s="8"/>
      <c r="S94" s="8"/>
      <c r="T94" s="8"/>
      <c r="U94" s="8"/>
      <c r="V94" s="8"/>
      <c r="W94" s="8">
        <v>214.05500000000001</v>
      </c>
      <c r="X94" s="8">
        <v>58.588999999999999</v>
      </c>
      <c r="Y94" s="8">
        <v>6</v>
      </c>
      <c r="Z94" s="8">
        <v>32.295000000000002</v>
      </c>
      <c r="AA94" s="8"/>
      <c r="AB94" s="8"/>
      <c r="AC94" s="8"/>
      <c r="AD94" s="8"/>
      <c r="AE94" s="8"/>
      <c r="AF94" s="8"/>
      <c r="AG94" s="8"/>
      <c r="AH94" s="8"/>
      <c r="AI94" s="8"/>
      <c r="AJ94" s="8"/>
      <c r="AK94" s="12">
        <v>45</v>
      </c>
      <c r="AM94" s="9">
        <f>+AP94/$AP$3</f>
        <v>1.1507124244896443E-3</v>
      </c>
      <c r="AN94" s="10">
        <f>+AN92+AM94</f>
        <v>0.98276528124263984</v>
      </c>
      <c r="AP94" s="5">
        <f>SUM(G94:AJ94)</f>
        <v>373.73900000000003</v>
      </c>
    </row>
    <row r="95" spans="1:42" x14ac:dyDescent="0.2">
      <c r="A95" s="3" t="s">
        <v>51</v>
      </c>
      <c r="B95" s="3" t="s">
        <v>52</v>
      </c>
      <c r="C95" s="3" t="s">
        <v>17</v>
      </c>
      <c r="D95" s="3" t="s">
        <v>56</v>
      </c>
      <c r="E95" s="38" t="s">
        <v>11</v>
      </c>
      <c r="F95" s="3" t="s">
        <v>9</v>
      </c>
      <c r="G95" s="8"/>
      <c r="H95" s="8"/>
      <c r="I95" s="8"/>
      <c r="J95" s="8">
        <v>-1</v>
      </c>
      <c r="K95" s="8">
        <v>-1</v>
      </c>
      <c r="L95" s="8">
        <v>-1</v>
      </c>
      <c r="M95" s="8">
        <v>-1</v>
      </c>
      <c r="N95" s="8"/>
      <c r="O95" s="8"/>
      <c r="P95" s="8"/>
      <c r="Q95" s="8"/>
      <c r="R95" s="8"/>
      <c r="S95" s="8"/>
      <c r="T95" s="8"/>
      <c r="U95" s="8"/>
      <c r="V95" s="8"/>
      <c r="W95" s="8" t="s">
        <v>13</v>
      </c>
      <c r="X95" s="8" t="s">
        <v>13</v>
      </c>
      <c r="Y95" s="8" t="s">
        <v>13</v>
      </c>
      <c r="Z95" s="8">
        <v>-1</v>
      </c>
      <c r="AA95" s="8"/>
      <c r="AB95" s="8"/>
      <c r="AC95" s="8"/>
      <c r="AD95" s="8"/>
      <c r="AE95" s="8"/>
      <c r="AF95" s="8"/>
      <c r="AG95" s="8"/>
      <c r="AH95" s="8"/>
      <c r="AI95" s="8"/>
      <c r="AJ95" s="8"/>
      <c r="AK95" s="12">
        <v>45</v>
      </c>
    </row>
    <row r="96" spans="1:42" x14ac:dyDescent="0.2">
      <c r="A96" s="3" t="s">
        <v>51</v>
      </c>
      <c r="B96" s="3" t="s">
        <v>52</v>
      </c>
      <c r="C96" s="3" t="s">
        <v>7</v>
      </c>
      <c r="D96" s="3" t="s">
        <v>137</v>
      </c>
      <c r="E96" s="38" t="s">
        <v>33</v>
      </c>
      <c r="F96" s="3" t="s">
        <v>8</v>
      </c>
      <c r="G96" s="8"/>
      <c r="H96" s="8"/>
      <c r="I96" s="8"/>
      <c r="J96" s="8"/>
      <c r="K96" s="8"/>
      <c r="L96" s="8"/>
      <c r="M96" s="8"/>
      <c r="N96" s="8">
        <v>17.899999999999999</v>
      </c>
      <c r="O96" s="8"/>
      <c r="P96" s="8">
        <v>1</v>
      </c>
      <c r="Q96" s="8"/>
      <c r="R96" s="8"/>
      <c r="S96" s="8"/>
      <c r="T96" s="8"/>
      <c r="U96" s="8"/>
      <c r="V96" s="8">
        <v>0.92600000000000005</v>
      </c>
      <c r="W96" s="8">
        <v>5.9710000000000001</v>
      </c>
      <c r="X96" s="8">
        <v>51.045000000000002</v>
      </c>
      <c r="Y96" s="8">
        <v>66.491</v>
      </c>
      <c r="Z96" s="8">
        <v>8.6769999999999996</v>
      </c>
      <c r="AA96" s="8">
        <v>16.045000000000002</v>
      </c>
      <c r="AB96" s="8">
        <v>3.524</v>
      </c>
      <c r="AC96" s="8">
        <v>49.976999999999997</v>
      </c>
      <c r="AD96" s="8">
        <v>37.584000000000003</v>
      </c>
      <c r="AE96" s="8">
        <v>37.417000000000002</v>
      </c>
      <c r="AF96" s="8">
        <v>38.127000000000002</v>
      </c>
      <c r="AG96" s="8">
        <v>12.808999999999999</v>
      </c>
      <c r="AH96" s="8">
        <v>6.86</v>
      </c>
      <c r="AI96" s="8">
        <v>3.8580000000000001</v>
      </c>
      <c r="AJ96" s="8">
        <v>7.6550000000000002</v>
      </c>
      <c r="AK96" s="12">
        <v>46</v>
      </c>
      <c r="AM96" s="9">
        <f>+AP96/$AP$3</f>
        <v>1.126472088538601E-3</v>
      </c>
      <c r="AN96" s="10">
        <f>+AN94+AM96</f>
        <v>0.9838917533311784</v>
      </c>
      <c r="AP96" s="5">
        <f>SUM(G96:AJ96)</f>
        <v>365.86600000000004</v>
      </c>
    </row>
    <row r="97" spans="1:42" x14ac:dyDescent="0.2">
      <c r="A97" s="3" t="s">
        <v>51</v>
      </c>
      <c r="B97" s="3" t="s">
        <v>52</v>
      </c>
      <c r="C97" s="3" t="s">
        <v>7</v>
      </c>
      <c r="D97" s="3" t="s">
        <v>137</v>
      </c>
      <c r="E97" s="38" t="s">
        <v>33</v>
      </c>
      <c r="F97" s="3" t="s">
        <v>9</v>
      </c>
      <c r="G97" s="8"/>
      <c r="H97" s="8"/>
      <c r="I97" s="8"/>
      <c r="J97" s="8"/>
      <c r="K97" s="8"/>
      <c r="L97" s="8"/>
      <c r="M97" s="8"/>
      <c r="N97" s="8">
        <v>-1</v>
      </c>
      <c r="O97" s="8"/>
      <c r="P97" s="8">
        <v>-1</v>
      </c>
      <c r="Q97" s="8"/>
      <c r="R97" s="8"/>
      <c r="S97" s="8"/>
      <c r="T97" s="8"/>
      <c r="U97" s="8"/>
      <c r="V97" s="8">
        <v>-1</v>
      </c>
      <c r="W97" s="8">
        <v>-1</v>
      </c>
      <c r="X97" s="8">
        <v>-1</v>
      </c>
      <c r="Y97" s="8">
        <v>-1</v>
      </c>
      <c r="Z97" s="8">
        <v>-1</v>
      </c>
      <c r="AA97" s="8">
        <v>-1</v>
      </c>
      <c r="AB97" s="8" t="s">
        <v>14</v>
      </c>
      <c r="AC97" s="8">
        <v>-1</v>
      </c>
      <c r="AD97" s="8">
        <v>-1</v>
      </c>
      <c r="AE97" s="8" t="s">
        <v>14</v>
      </c>
      <c r="AF97" s="8">
        <v>-1</v>
      </c>
      <c r="AG97" s="8" t="s">
        <v>14</v>
      </c>
      <c r="AH97" s="8">
        <v>-1</v>
      </c>
      <c r="AI97" s="8" t="s">
        <v>13</v>
      </c>
      <c r="AJ97" s="8" t="s">
        <v>14</v>
      </c>
      <c r="AK97" s="12">
        <v>46</v>
      </c>
    </row>
    <row r="98" spans="1:42" x14ac:dyDescent="0.2">
      <c r="A98" s="3" t="s">
        <v>51</v>
      </c>
      <c r="B98" s="3" t="s">
        <v>52</v>
      </c>
      <c r="C98" s="3" t="s">
        <v>7</v>
      </c>
      <c r="D98" s="3" t="s">
        <v>137</v>
      </c>
      <c r="E98" s="38" t="s">
        <v>62</v>
      </c>
      <c r="F98" s="3" t="s">
        <v>8</v>
      </c>
      <c r="G98" s="8"/>
      <c r="H98" s="8"/>
      <c r="I98" s="8"/>
      <c r="J98" s="8"/>
      <c r="K98" s="8"/>
      <c r="L98" s="8"/>
      <c r="M98" s="8"/>
      <c r="N98" s="8"/>
      <c r="O98" s="8"/>
      <c r="P98" s="8"/>
      <c r="Q98" s="8"/>
      <c r="R98" s="8"/>
      <c r="S98" s="8"/>
      <c r="T98" s="8"/>
      <c r="U98" s="8"/>
      <c r="V98" s="8">
        <v>2.2610000000000001</v>
      </c>
      <c r="W98" s="8">
        <v>3.4119999999999999</v>
      </c>
      <c r="X98" s="8">
        <v>19.501999999999999</v>
      </c>
      <c r="Y98" s="8">
        <v>30.021000000000001</v>
      </c>
      <c r="Z98" s="8">
        <v>21.129000000000001</v>
      </c>
      <c r="AA98" s="8">
        <v>52.079000000000001</v>
      </c>
      <c r="AB98" s="8">
        <v>51.63</v>
      </c>
      <c r="AC98" s="8"/>
      <c r="AD98" s="8">
        <v>67.325000000000003</v>
      </c>
      <c r="AE98" s="8">
        <v>25.102</v>
      </c>
      <c r="AF98" s="8">
        <v>29.116</v>
      </c>
      <c r="AG98" s="8">
        <v>13.442</v>
      </c>
      <c r="AH98" s="8">
        <v>9.4960000000000004</v>
      </c>
      <c r="AI98" s="8"/>
      <c r="AJ98" s="8"/>
      <c r="AK98" s="12">
        <v>47</v>
      </c>
      <c r="AM98" s="9">
        <f>+AP98/$AP$3</f>
        <v>9.9915567396834906E-4</v>
      </c>
      <c r="AN98" s="10">
        <f>+AN96+AM98</f>
        <v>0.98489090900514675</v>
      </c>
      <c r="AP98" s="5">
        <f>SUM(G98:AJ98)</f>
        <v>324.51499999999993</v>
      </c>
    </row>
    <row r="99" spans="1:42" x14ac:dyDescent="0.2">
      <c r="A99" s="3" t="s">
        <v>51</v>
      </c>
      <c r="B99" s="3" t="s">
        <v>52</v>
      </c>
      <c r="C99" s="3" t="s">
        <v>7</v>
      </c>
      <c r="D99" s="3" t="s">
        <v>137</v>
      </c>
      <c r="E99" s="38" t="s">
        <v>62</v>
      </c>
      <c r="F99" s="3" t="s">
        <v>9</v>
      </c>
      <c r="G99" s="8"/>
      <c r="H99" s="8"/>
      <c r="I99" s="8"/>
      <c r="J99" s="8"/>
      <c r="K99" s="8"/>
      <c r="L99" s="8"/>
      <c r="M99" s="8"/>
      <c r="N99" s="8"/>
      <c r="O99" s="8"/>
      <c r="P99" s="8"/>
      <c r="Q99" s="8"/>
      <c r="R99" s="8"/>
      <c r="S99" s="8"/>
      <c r="T99" s="8"/>
      <c r="U99" s="8"/>
      <c r="V99" s="8">
        <v>-1</v>
      </c>
      <c r="W99" s="8">
        <v>-1</v>
      </c>
      <c r="X99" s="8">
        <v>-1</v>
      </c>
      <c r="Y99" s="8">
        <v>-1</v>
      </c>
      <c r="Z99" s="8">
        <v>-1</v>
      </c>
      <c r="AA99" s="8">
        <v>-1</v>
      </c>
      <c r="AB99" s="8" t="s">
        <v>14</v>
      </c>
      <c r="AC99" s="8"/>
      <c r="AD99" s="8">
        <v>-1</v>
      </c>
      <c r="AE99" s="8" t="s">
        <v>14</v>
      </c>
      <c r="AF99" s="8">
        <v>-1</v>
      </c>
      <c r="AG99" s="8" t="s">
        <v>14</v>
      </c>
      <c r="AH99" s="8">
        <v>-1</v>
      </c>
      <c r="AI99" s="8"/>
      <c r="AJ99" s="8"/>
      <c r="AK99" s="12">
        <v>47</v>
      </c>
    </row>
    <row r="100" spans="1:42" x14ac:dyDescent="0.2">
      <c r="A100" s="3" t="s">
        <v>51</v>
      </c>
      <c r="B100" s="3" t="s">
        <v>52</v>
      </c>
      <c r="C100" s="3" t="s">
        <v>7</v>
      </c>
      <c r="D100" s="3" t="s">
        <v>151</v>
      </c>
      <c r="E100" s="38" t="s">
        <v>21</v>
      </c>
      <c r="F100" s="3" t="s">
        <v>8</v>
      </c>
      <c r="G100" s="8"/>
      <c r="H100" s="8">
        <v>3</v>
      </c>
      <c r="I100" s="8">
        <v>19</v>
      </c>
      <c r="J100" s="8">
        <v>301</v>
      </c>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12">
        <v>48</v>
      </c>
      <c r="AM100" s="9">
        <f>+AP100/$AP$3</f>
        <v>9.9449111040098861E-4</v>
      </c>
      <c r="AN100" s="10">
        <f>+AN98+AM100</f>
        <v>0.98588540011554771</v>
      </c>
      <c r="AP100" s="5">
        <f>SUM(G100:AJ100)</f>
        <v>323</v>
      </c>
    </row>
    <row r="101" spans="1:42" x14ac:dyDescent="0.2">
      <c r="A101" s="3" t="s">
        <v>51</v>
      </c>
      <c r="B101" s="3" t="s">
        <v>52</v>
      </c>
      <c r="C101" s="3" t="s">
        <v>7</v>
      </c>
      <c r="D101" s="3" t="s">
        <v>151</v>
      </c>
      <c r="E101" s="38" t="s">
        <v>21</v>
      </c>
      <c r="F101" s="3" t="s">
        <v>9</v>
      </c>
      <c r="G101" s="8"/>
      <c r="H101" s="8">
        <v>-1</v>
      </c>
      <c r="I101" s="8">
        <v>-1</v>
      </c>
      <c r="J101" s="8">
        <v>-1</v>
      </c>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12">
        <v>48</v>
      </c>
    </row>
    <row r="102" spans="1:42" x14ac:dyDescent="0.2">
      <c r="A102" s="3" t="s">
        <v>51</v>
      </c>
      <c r="B102" s="3" t="s">
        <v>52</v>
      </c>
      <c r="C102" s="3" t="s">
        <v>7</v>
      </c>
      <c r="D102" s="3" t="s">
        <v>10</v>
      </c>
      <c r="E102" s="38" t="s">
        <v>31</v>
      </c>
      <c r="F102" s="3" t="s">
        <v>8</v>
      </c>
      <c r="G102" s="8">
        <v>4.8079999999999998</v>
      </c>
      <c r="H102" s="8">
        <v>14.912000000000001</v>
      </c>
      <c r="I102" s="8">
        <v>5.1920000000000002</v>
      </c>
      <c r="J102" s="8">
        <v>10.624000000000001</v>
      </c>
      <c r="K102" s="8">
        <v>30.71</v>
      </c>
      <c r="L102" s="8">
        <v>12.177</v>
      </c>
      <c r="M102" s="8">
        <v>5.69</v>
      </c>
      <c r="N102" s="8"/>
      <c r="O102" s="8"/>
      <c r="P102" s="8">
        <v>60.7</v>
      </c>
      <c r="Q102" s="8">
        <v>13.3</v>
      </c>
      <c r="R102" s="8"/>
      <c r="S102" s="8">
        <v>15.983000000000001</v>
      </c>
      <c r="T102" s="8">
        <v>17.5</v>
      </c>
      <c r="U102" s="8">
        <v>19.376999999999999</v>
      </c>
      <c r="V102" s="8">
        <v>11.6</v>
      </c>
      <c r="W102" s="8">
        <v>37.9</v>
      </c>
      <c r="X102" s="8">
        <v>9.9909999999999997</v>
      </c>
      <c r="Y102" s="8">
        <v>20.651</v>
      </c>
      <c r="Z102" s="8">
        <v>7.2</v>
      </c>
      <c r="AA102" s="8">
        <v>3.6349999999999998</v>
      </c>
      <c r="AB102" s="8">
        <v>9.3979999999999997</v>
      </c>
      <c r="AC102" s="8"/>
      <c r="AD102" s="8"/>
      <c r="AE102" s="8"/>
      <c r="AF102" s="8"/>
      <c r="AG102" s="8"/>
      <c r="AH102" s="8"/>
      <c r="AI102" s="8"/>
      <c r="AJ102" s="8"/>
      <c r="AK102" s="12">
        <v>49</v>
      </c>
      <c r="AM102" s="9">
        <f>+AP102/$AP$3</f>
        <v>9.5861553635023854E-4</v>
      </c>
      <c r="AN102" s="10">
        <f>+AN100+AM102</f>
        <v>0.98684401565189794</v>
      </c>
      <c r="AP102" s="5">
        <f>SUM(G102:AJ102)</f>
        <v>311.34800000000001</v>
      </c>
    </row>
    <row r="103" spans="1:42" x14ac:dyDescent="0.2">
      <c r="A103" s="3" t="s">
        <v>51</v>
      </c>
      <c r="B103" s="3" t="s">
        <v>52</v>
      </c>
      <c r="C103" s="3" t="s">
        <v>7</v>
      </c>
      <c r="D103" s="3" t="s">
        <v>10</v>
      </c>
      <c r="E103" s="38" t="s">
        <v>31</v>
      </c>
      <c r="F103" s="3" t="s">
        <v>9</v>
      </c>
      <c r="G103" s="8" t="s">
        <v>13</v>
      </c>
      <c r="H103" s="8" t="s">
        <v>13</v>
      </c>
      <c r="I103" s="8" t="s">
        <v>13</v>
      </c>
      <c r="J103" s="8" t="s">
        <v>13</v>
      </c>
      <c r="K103" s="8" t="s">
        <v>13</v>
      </c>
      <c r="L103" s="8" t="s">
        <v>13</v>
      </c>
      <c r="M103" s="8" t="s">
        <v>13</v>
      </c>
      <c r="N103" s="8" t="s">
        <v>13</v>
      </c>
      <c r="O103" s="8" t="s">
        <v>13</v>
      </c>
      <c r="P103" s="8">
        <v>-1</v>
      </c>
      <c r="Q103" s="8">
        <v>-1</v>
      </c>
      <c r="R103" s="8"/>
      <c r="S103" s="8">
        <v>-1</v>
      </c>
      <c r="T103" s="8">
        <v>-1</v>
      </c>
      <c r="U103" s="8">
        <v>-1</v>
      </c>
      <c r="V103" s="8">
        <v>-1</v>
      </c>
      <c r="W103" s="8">
        <v>-1</v>
      </c>
      <c r="X103" s="8" t="s">
        <v>13</v>
      </c>
      <c r="Y103" s="8" t="s">
        <v>13</v>
      </c>
      <c r="Z103" s="8" t="s">
        <v>13</v>
      </c>
      <c r="AA103" s="8" t="s">
        <v>13</v>
      </c>
      <c r="AB103" s="8" t="s">
        <v>13</v>
      </c>
      <c r="AC103" s="8"/>
      <c r="AD103" s="8"/>
      <c r="AE103" s="8"/>
      <c r="AF103" s="8"/>
      <c r="AG103" s="8"/>
      <c r="AH103" s="8"/>
      <c r="AI103" s="8"/>
      <c r="AJ103" s="8"/>
      <c r="AK103" s="12">
        <v>49</v>
      </c>
    </row>
    <row r="104" spans="1:42" x14ac:dyDescent="0.2">
      <c r="A104" s="3" t="s">
        <v>51</v>
      </c>
      <c r="B104" s="3" t="s">
        <v>52</v>
      </c>
      <c r="C104" s="3" t="s">
        <v>7</v>
      </c>
      <c r="D104" s="3" t="s">
        <v>146</v>
      </c>
      <c r="E104" s="38" t="s">
        <v>31</v>
      </c>
      <c r="F104" s="3" t="s">
        <v>8</v>
      </c>
      <c r="G104" s="8"/>
      <c r="H104" s="8"/>
      <c r="I104" s="8"/>
      <c r="J104" s="8"/>
      <c r="K104" s="8"/>
      <c r="L104" s="8"/>
      <c r="M104" s="8"/>
      <c r="N104" s="8">
        <v>40.299999999999997</v>
      </c>
      <c r="O104" s="8"/>
      <c r="P104" s="8">
        <v>36.009</v>
      </c>
      <c r="Q104" s="8"/>
      <c r="R104" s="8"/>
      <c r="S104" s="8">
        <v>16.079999999999998</v>
      </c>
      <c r="T104" s="8">
        <v>11.590999999999999</v>
      </c>
      <c r="U104" s="8">
        <v>8.3109999999999999</v>
      </c>
      <c r="V104" s="8">
        <v>5.2320000000000002</v>
      </c>
      <c r="W104" s="8">
        <v>6.0960000000000001</v>
      </c>
      <c r="X104" s="8">
        <v>12.221</v>
      </c>
      <c r="Y104" s="8">
        <v>9.298</v>
      </c>
      <c r="Z104" s="8">
        <v>10.663</v>
      </c>
      <c r="AA104" s="8">
        <v>16.277000000000001</v>
      </c>
      <c r="AB104" s="8"/>
      <c r="AC104" s="8">
        <v>24.832000000000001</v>
      </c>
      <c r="AD104" s="8">
        <v>31.702999999999999</v>
      </c>
      <c r="AE104" s="8">
        <v>15.047000000000001</v>
      </c>
      <c r="AF104" s="8">
        <v>41.023000000000003</v>
      </c>
      <c r="AG104" s="8">
        <v>18.135000000000002</v>
      </c>
      <c r="AH104" s="8">
        <v>1.6020000000000001</v>
      </c>
      <c r="AI104" s="8">
        <v>1.601</v>
      </c>
      <c r="AJ104" s="8">
        <v>4.2050000000000001</v>
      </c>
      <c r="AK104" s="12">
        <v>50</v>
      </c>
      <c r="AM104" s="9">
        <f>+AP104/$AP$3</f>
        <v>9.5516098828252974E-4</v>
      </c>
      <c r="AN104" s="10">
        <f>+AN102+AM104</f>
        <v>0.98779917664018047</v>
      </c>
      <c r="AP104" s="5">
        <f>SUM(G104:AJ104)</f>
        <v>310.226</v>
      </c>
    </row>
    <row r="105" spans="1:42" x14ac:dyDescent="0.2">
      <c r="A105" s="3" t="s">
        <v>51</v>
      </c>
      <c r="B105" s="3" t="s">
        <v>52</v>
      </c>
      <c r="C105" s="3" t="s">
        <v>7</v>
      </c>
      <c r="D105" s="3" t="s">
        <v>146</v>
      </c>
      <c r="E105" s="38" t="s">
        <v>31</v>
      </c>
      <c r="F105" s="3" t="s">
        <v>9</v>
      </c>
      <c r="G105" s="8"/>
      <c r="H105" s="8"/>
      <c r="I105" s="8"/>
      <c r="J105" s="8"/>
      <c r="K105" s="8"/>
      <c r="L105" s="8"/>
      <c r="M105" s="8"/>
      <c r="N105" s="8" t="s">
        <v>13</v>
      </c>
      <c r="O105" s="8"/>
      <c r="P105" s="8" t="s">
        <v>13</v>
      </c>
      <c r="Q105" s="8" t="s">
        <v>13</v>
      </c>
      <c r="R105" s="8"/>
      <c r="S105" s="8" t="s">
        <v>13</v>
      </c>
      <c r="T105" s="8" t="s">
        <v>13</v>
      </c>
      <c r="U105" s="8" t="s">
        <v>13</v>
      </c>
      <c r="V105" s="8" t="s">
        <v>13</v>
      </c>
      <c r="W105" s="8" t="s">
        <v>13</v>
      </c>
      <c r="X105" s="8" t="s">
        <v>19</v>
      </c>
      <c r="Y105" s="8" t="s">
        <v>13</v>
      </c>
      <c r="Z105" s="8" t="s">
        <v>13</v>
      </c>
      <c r="AA105" s="8" t="s">
        <v>13</v>
      </c>
      <c r="AB105" s="8"/>
      <c r="AC105" s="8" t="s">
        <v>13</v>
      </c>
      <c r="AD105" s="8" t="s">
        <v>13</v>
      </c>
      <c r="AE105" s="8" t="s">
        <v>13</v>
      </c>
      <c r="AF105" s="8" t="s">
        <v>13</v>
      </c>
      <c r="AG105" s="8" t="s">
        <v>13</v>
      </c>
      <c r="AH105" s="8" t="s">
        <v>13</v>
      </c>
      <c r="AI105" s="8" t="s">
        <v>13</v>
      </c>
      <c r="AJ105" s="8" t="s">
        <v>13</v>
      </c>
      <c r="AK105" s="12">
        <v>50</v>
      </c>
    </row>
    <row r="106" spans="1:42" x14ac:dyDescent="0.2">
      <c r="A106" s="3" t="s">
        <v>51</v>
      </c>
      <c r="B106" s="3" t="s">
        <v>52</v>
      </c>
      <c r="C106" s="3" t="s">
        <v>7</v>
      </c>
      <c r="D106" s="3" t="s">
        <v>61</v>
      </c>
      <c r="E106" s="38" t="s">
        <v>21</v>
      </c>
      <c r="F106" s="3" t="s">
        <v>8</v>
      </c>
      <c r="G106" s="8"/>
      <c r="H106" s="8"/>
      <c r="I106" s="8"/>
      <c r="J106" s="8"/>
      <c r="K106" s="8"/>
      <c r="L106" s="8"/>
      <c r="M106" s="8"/>
      <c r="N106" s="8">
        <v>11</v>
      </c>
      <c r="O106" s="8">
        <v>245</v>
      </c>
      <c r="P106" s="8">
        <v>44</v>
      </c>
      <c r="Q106" s="8"/>
      <c r="R106" s="8"/>
      <c r="S106" s="8"/>
      <c r="T106" s="8"/>
      <c r="U106" s="8"/>
      <c r="V106" s="8"/>
      <c r="W106" s="8"/>
      <c r="X106" s="8"/>
      <c r="Y106" s="8"/>
      <c r="Z106" s="8"/>
      <c r="AA106" s="8"/>
      <c r="AB106" s="8"/>
      <c r="AC106" s="8"/>
      <c r="AD106" s="8"/>
      <c r="AE106" s="8"/>
      <c r="AF106" s="8"/>
      <c r="AG106" s="8"/>
      <c r="AH106" s="8"/>
      <c r="AI106" s="8"/>
      <c r="AJ106" s="8"/>
      <c r="AK106" s="12">
        <v>51</v>
      </c>
      <c r="AM106" s="9">
        <f>+AP106/$AP$3</f>
        <v>9.2367595393280677E-4</v>
      </c>
      <c r="AN106" s="10">
        <f>+AN104+AM106</f>
        <v>0.9887228525941133</v>
      </c>
      <c r="AP106" s="5">
        <f>SUM(G106:AJ106)</f>
        <v>300</v>
      </c>
    </row>
    <row r="107" spans="1:42" x14ac:dyDescent="0.2">
      <c r="A107" s="3" t="s">
        <v>51</v>
      </c>
      <c r="B107" s="3" t="s">
        <v>52</v>
      </c>
      <c r="C107" s="3" t="s">
        <v>7</v>
      </c>
      <c r="D107" s="3" t="s">
        <v>61</v>
      </c>
      <c r="E107" s="38" t="s">
        <v>21</v>
      </c>
      <c r="F107" s="3" t="s">
        <v>9</v>
      </c>
      <c r="G107" s="8"/>
      <c r="H107" s="8"/>
      <c r="I107" s="8"/>
      <c r="J107" s="8"/>
      <c r="K107" s="8"/>
      <c r="L107" s="8"/>
      <c r="M107" s="8"/>
      <c r="N107" s="8">
        <v>-1</v>
      </c>
      <c r="O107" s="8">
        <v>-1</v>
      </c>
      <c r="P107" s="8">
        <v>-1</v>
      </c>
      <c r="Q107" s="8"/>
      <c r="R107" s="8"/>
      <c r="S107" s="8"/>
      <c r="T107" s="8"/>
      <c r="U107" s="8"/>
      <c r="V107" s="8"/>
      <c r="W107" s="8"/>
      <c r="X107" s="8"/>
      <c r="Y107" s="8"/>
      <c r="Z107" s="8"/>
      <c r="AA107" s="8"/>
      <c r="AB107" s="8"/>
      <c r="AC107" s="8"/>
      <c r="AD107" s="8"/>
      <c r="AE107" s="8"/>
      <c r="AF107" s="8"/>
      <c r="AG107" s="8"/>
      <c r="AH107" s="8"/>
      <c r="AI107" s="8"/>
      <c r="AJ107" s="8"/>
      <c r="AK107" s="12">
        <v>51</v>
      </c>
    </row>
    <row r="108" spans="1:42" x14ac:dyDescent="0.2">
      <c r="A108" s="3" t="s">
        <v>51</v>
      </c>
      <c r="B108" s="3" t="s">
        <v>52</v>
      </c>
      <c r="C108" s="3" t="s">
        <v>7</v>
      </c>
      <c r="D108" s="3" t="s">
        <v>97</v>
      </c>
      <c r="E108" s="38" t="s">
        <v>25</v>
      </c>
      <c r="F108" s="3" t="s">
        <v>8</v>
      </c>
      <c r="G108" s="8"/>
      <c r="H108" s="8"/>
      <c r="I108" s="8"/>
      <c r="J108" s="8"/>
      <c r="K108" s="8"/>
      <c r="L108" s="8"/>
      <c r="M108" s="8"/>
      <c r="N108" s="8"/>
      <c r="O108" s="8"/>
      <c r="P108" s="8"/>
      <c r="Q108" s="8"/>
      <c r="R108" s="8"/>
      <c r="S108" s="8"/>
      <c r="T108" s="8"/>
      <c r="U108" s="8">
        <v>9.3309999999999995</v>
      </c>
      <c r="V108" s="8">
        <v>1.9039999999999999</v>
      </c>
      <c r="W108" s="8">
        <v>4.2530000000000001</v>
      </c>
      <c r="X108" s="8">
        <v>3.8159999999999998</v>
      </c>
      <c r="Y108" s="8">
        <v>8.49</v>
      </c>
      <c r="Z108" s="8"/>
      <c r="AA108" s="8">
        <v>3.254</v>
      </c>
      <c r="AB108" s="8">
        <v>11.621</v>
      </c>
      <c r="AC108" s="8">
        <v>55.951000000000001</v>
      </c>
      <c r="AD108" s="8">
        <v>25.553999999999998</v>
      </c>
      <c r="AE108" s="8">
        <v>7.9790000000000001</v>
      </c>
      <c r="AF108" s="8">
        <v>9.2949999999999999</v>
      </c>
      <c r="AG108" s="8">
        <v>3.8610000000000002</v>
      </c>
      <c r="AH108" s="8">
        <v>10.036</v>
      </c>
      <c r="AI108" s="8">
        <v>99.266000000000005</v>
      </c>
      <c r="AJ108" s="8">
        <v>18.404</v>
      </c>
      <c r="AK108" s="12">
        <v>52</v>
      </c>
      <c r="AM108" s="9">
        <f>+AP108/$AP$3</f>
        <v>8.4059130187655079E-4</v>
      </c>
      <c r="AN108" s="10">
        <f>+AN106+AM108</f>
        <v>0.98956344389598982</v>
      </c>
      <c r="AP108" s="5">
        <f>SUM(G108:AJ108)</f>
        <v>273.01499999999999</v>
      </c>
    </row>
    <row r="109" spans="1:42" x14ac:dyDescent="0.2">
      <c r="A109" s="3" t="s">
        <v>51</v>
      </c>
      <c r="B109" s="3" t="s">
        <v>52</v>
      </c>
      <c r="C109" s="3" t="s">
        <v>7</v>
      </c>
      <c r="D109" s="3" t="s">
        <v>97</v>
      </c>
      <c r="E109" s="38" t="s">
        <v>25</v>
      </c>
      <c r="F109" s="3" t="s">
        <v>9</v>
      </c>
      <c r="G109" s="8"/>
      <c r="H109" s="8"/>
      <c r="I109" s="8"/>
      <c r="J109" s="8"/>
      <c r="K109" s="8"/>
      <c r="L109" s="8"/>
      <c r="M109" s="8"/>
      <c r="N109" s="8"/>
      <c r="O109" s="8"/>
      <c r="P109" s="8"/>
      <c r="Q109" s="8"/>
      <c r="R109" s="8"/>
      <c r="S109" s="8"/>
      <c r="T109" s="8"/>
      <c r="U109" s="8">
        <v>-1</v>
      </c>
      <c r="V109" s="8">
        <v>-1</v>
      </c>
      <c r="W109" s="8">
        <v>-1</v>
      </c>
      <c r="X109" s="8">
        <v>-1</v>
      </c>
      <c r="Y109" s="8">
        <v>-1</v>
      </c>
      <c r="Z109" s="8"/>
      <c r="AA109" s="8">
        <v>-1</v>
      </c>
      <c r="AB109" s="8">
        <v>-1</v>
      </c>
      <c r="AC109" s="8">
        <v>-1</v>
      </c>
      <c r="AD109" s="8">
        <v>-1</v>
      </c>
      <c r="AE109" s="8">
        <v>-1</v>
      </c>
      <c r="AF109" s="8">
        <v>-1</v>
      </c>
      <c r="AG109" s="8">
        <v>-1</v>
      </c>
      <c r="AH109" s="8">
        <v>-1</v>
      </c>
      <c r="AI109" s="8">
        <v>-1</v>
      </c>
      <c r="AJ109" s="8">
        <v>-1</v>
      </c>
      <c r="AK109" s="12">
        <v>52</v>
      </c>
    </row>
    <row r="110" spans="1:42" x14ac:dyDescent="0.2">
      <c r="A110" s="3" t="s">
        <v>51</v>
      </c>
      <c r="B110" s="3" t="s">
        <v>52</v>
      </c>
      <c r="C110" s="3" t="s">
        <v>7</v>
      </c>
      <c r="D110" s="3" t="s">
        <v>146</v>
      </c>
      <c r="E110" s="38" t="s">
        <v>34</v>
      </c>
      <c r="F110" s="3" t="s">
        <v>8</v>
      </c>
      <c r="G110" s="8"/>
      <c r="H110" s="8"/>
      <c r="I110" s="8"/>
      <c r="J110" s="8"/>
      <c r="K110" s="8"/>
      <c r="L110" s="8">
        <v>1</v>
      </c>
      <c r="M110" s="8">
        <v>1</v>
      </c>
      <c r="N110" s="8">
        <v>15.9</v>
      </c>
      <c r="O110" s="8">
        <v>5.3</v>
      </c>
      <c r="P110" s="8">
        <v>3.6</v>
      </c>
      <c r="Q110" s="8">
        <v>5</v>
      </c>
      <c r="R110" s="8">
        <v>3.5059999999999998</v>
      </c>
      <c r="S110" s="8">
        <v>2.625</v>
      </c>
      <c r="T110" s="8">
        <v>9.7520000000000007</v>
      </c>
      <c r="U110" s="8">
        <v>1.397</v>
      </c>
      <c r="V110" s="8">
        <v>2.4689999999999999</v>
      </c>
      <c r="W110" s="8"/>
      <c r="X110" s="8">
        <v>70.879000000000005</v>
      </c>
      <c r="Y110" s="8">
        <v>37.898000000000003</v>
      </c>
      <c r="Z110" s="8"/>
      <c r="AA110" s="8"/>
      <c r="AB110" s="8"/>
      <c r="AC110" s="8"/>
      <c r="AD110" s="8"/>
      <c r="AE110" s="8"/>
      <c r="AF110" s="8">
        <v>2.2890000000000001</v>
      </c>
      <c r="AG110" s="8">
        <v>50.121000000000002</v>
      </c>
      <c r="AH110" s="8">
        <v>21.013999999999999</v>
      </c>
      <c r="AI110" s="8">
        <v>22.876000000000001</v>
      </c>
      <c r="AJ110" s="8">
        <v>3.496</v>
      </c>
      <c r="AK110" s="12">
        <v>53</v>
      </c>
      <c r="AM110" s="9">
        <f>+AP110/$AP$3</f>
        <v>8.0089478829636516E-4</v>
      </c>
      <c r="AN110" s="10">
        <f>+AN108+AM110</f>
        <v>0.99036433868428619</v>
      </c>
      <c r="AP110" s="5">
        <f>SUM(G110:AJ110)</f>
        <v>260.12199999999996</v>
      </c>
    </row>
    <row r="111" spans="1:42" x14ac:dyDescent="0.2">
      <c r="A111" s="3" t="s">
        <v>51</v>
      </c>
      <c r="B111" s="3" t="s">
        <v>52</v>
      </c>
      <c r="C111" s="3" t="s">
        <v>7</v>
      </c>
      <c r="D111" s="3" t="s">
        <v>146</v>
      </c>
      <c r="E111" s="38" t="s">
        <v>34</v>
      </c>
      <c r="F111" s="3" t="s">
        <v>9</v>
      </c>
      <c r="G111" s="8"/>
      <c r="H111" s="8"/>
      <c r="I111" s="8"/>
      <c r="J111" s="8" t="s">
        <v>14</v>
      </c>
      <c r="K111" s="8" t="s">
        <v>14</v>
      </c>
      <c r="L111" s="8" t="s">
        <v>14</v>
      </c>
      <c r="M111" s="8" t="s">
        <v>14</v>
      </c>
      <c r="N111" s="8" t="s">
        <v>14</v>
      </c>
      <c r="O111" s="8" t="s">
        <v>14</v>
      </c>
      <c r="P111" s="8" t="s">
        <v>14</v>
      </c>
      <c r="Q111" s="8" t="s">
        <v>14</v>
      </c>
      <c r="R111" s="8" t="s">
        <v>14</v>
      </c>
      <c r="S111" s="8" t="s">
        <v>12</v>
      </c>
      <c r="T111" s="8" t="s">
        <v>12</v>
      </c>
      <c r="U111" s="8" t="s">
        <v>12</v>
      </c>
      <c r="V111" s="8" t="s">
        <v>12</v>
      </c>
      <c r="W111" s="8" t="s">
        <v>12</v>
      </c>
      <c r="X111" s="8" t="s">
        <v>14</v>
      </c>
      <c r="Y111" s="8" t="s">
        <v>14</v>
      </c>
      <c r="Z111" s="8" t="s">
        <v>12</v>
      </c>
      <c r="AA111" s="8" t="s">
        <v>12</v>
      </c>
      <c r="AB111" s="8" t="s">
        <v>12</v>
      </c>
      <c r="AC111" s="8" t="s">
        <v>12</v>
      </c>
      <c r="AD111" s="8" t="s">
        <v>12</v>
      </c>
      <c r="AE111" s="8" t="s">
        <v>12</v>
      </c>
      <c r="AF111" s="8" t="s">
        <v>14</v>
      </c>
      <c r="AG111" s="8" t="s">
        <v>14</v>
      </c>
      <c r="AH111" s="8" t="s">
        <v>14</v>
      </c>
      <c r="AI111" s="8" t="s">
        <v>14</v>
      </c>
      <c r="AJ111" s="8" t="s">
        <v>14</v>
      </c>
      <c r="AK111" s="12">
        <v>53</v>
      </c>
    </row>
    <row r="112" spans="1:42" x14ac:dyDescent="0.2">
      <c r="A112" s="3" t="s">
        <v>51</v>
      </c>
      <c r="B112" s="3" t="s">
        <v>52</v>
      </c>
      <c r="C112" s="3" t="s">
        <v>7</v>
      </c>
      <c r="D112" s="3" t="s">
        <v>146</v>
      </c>
      <c r="E112" s="38" t="s">
        <v>22</v>
      </c>
      <c r="F112" s="3" t="s">
        <v>8</v>
      </c>
      <c r="G112" s="8">
        <v>24</v>
      </c>
      <c r="H112" s="8">
        <v>25</v>
      </c>
      <c r="I112" s="8">
        <v>13</v>
      </c>
      <c r="J112" s="8">
        <v>25</v>
      </c>
      <c r="K112" s="8">
        <v>32</v>
      </c>
      <c r="L112" s="8">
        <v>59</v>
      </c>
      <c r="M112" s="8">
        <v>55</v>
      </c>
      <c r="N112" s="8"/>
      <c r="O112" s="8"/>
      <c r="P112" s="8"/>
      <c r="Q112" s="8"/>
      <c r="R112" s="8"/>
      <c r="S112" s="8"/>
      <c r="T112" s="8"/>
      <c r="U112" s="8"/>
      <c r="V112" s="8"/>
      <c r="W112" s="8"/>
      <c r="X112" s="8"/>
      <c r="Y112" s="8"/>
      <c r="Z112" s="8"/>
      <c r="AA112" s="8"/>
      <c r="AB112" s="8">
        <v>22.164000000000001</v>
      </c>
      <c r="AC112" s="8"/>
      <c r="AD112" s="8"/>
      <c r="AE112" s="8"/>
      <c r="AF112" s="8"/>
      <c r="AG112" s="8"/>
      <c r="AH112" s="8"/>
      <c r="AI112" s="8"/>
      <c r="AJ112" s="8"/>
      <c r="AK112" s="12">
        <v>54</v>
      </c>
      <c r="AM112" s="9">
        <f>+AP112/$AP$3</f>
        <v>7.856295036977024E-4</v>
      </c>
      <c r="AN112" s="10">
        <f>+AN110+AM112</f>
        <v>0.99114996818798384</v>
      </c>
      <c r="AP112" s="5">
        <f>SUM(G112:AJ112)</f>
        <v>255.16399999999999</v>
      </c>
    </row>
    <row r="113" spans="1:42" x14ac:dyDescent="0.2">
      <c r="A113" s="3" t="s">
        <v>51</v>
      </c>
      <c r="B113" s="3" t="s">
        <v>52</v>
      </c>
      <c r="C113" s="3" t="s">
        <v>7</v>
      </c>
      <c r="D113" s="3" t="s">
        <v>146</v>
      </c>
      <c r="E113" s="38" t="s">
        <v>22</v>
      </c>
      <c r="F113" s="3" t="s">
        <v>9</v>
      </c>
      <c r="G113" s="8">
        <v>-1</v>
      </c>
      <c r="H113" s="8" t="s">
        <v>13</v>
      </c>
      <c r="I113" s="8" t="s">
        <v>13</v>
      </c>
      <c r="J113" s="8" t="s">
        <v>13</v>
      </c>
      <c r="K113" s="8" t="s">
        <v>13</v>
      </c>
      <c r="L113" s="8" t="s">
        <v>13</v>
      </c>
      <c r="M113" s="8" t="s">
        <v>13</v>
      </c>
      <c r="N113" s="8"/>
      <c r="O113" s="8"/>
      <c r="P113" s="8"/>
      <c r="Q113" s="8"/>
      <c r="R113" s="8"/>
      <c r="S113" s="8"/>
      <c r="T113" s="8"/>
      <c r="U113" s="8"/>
      <c r="V113" s="8"/>
      <c r="W113" s="8"/>
      <c r="X113" s="8"/>
      <c r="Y113" s="8"/>
      <c r="Z113" s="8"/>
      <c r="AA113" s="8"/>
      <c r="AB113" s="8" t="s">
        <v>13</v>
      </c>
      <c r="AC113" s="8"/>
      <c r="AD113" s="8"/>
      <c r="AE113" s="8"/>
      <c r="AF113" s="8"/>
      <c r="AG113" s="8"/>
      <c r="AH113" s="8"/>
      <c r="AI113" s="8"/>
      <c r="AJ113" s="8"/>
      <c r="AK113" s="12">
        <v>54</v>
      </c>
    </row>
    <row r="114" spans="1:42" x14ac:dyDescent="0.2">
      <c r="A114" s="3" t="s">
        <v>51</v>
      </c>
      <c r="B114" s="3" t="s">
        <v>52</v>
      </c>
      <c r="C114" s="3" t="s">
        <v>17</v>
      </c>
      <c r="D114" s="3" t="s">
        <v>18</v>
      </c>
      <c r="E114" s="38" t="s">
        <v>16</v>
      </c>
      <c r="F114" s="3" t="s">
        <v>8</v>
      </c>
      <c r="G114" s="8"/>
      <c r="H114" s="8"/>
      <c r="I114" s="8"/>
      <c r="J114" s="8"/>
      <c r="K114" s="8"/>
      <c r="L114" s="8">
        <v>230</v>
      </c>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12">
        <v>55</v>
      </c>
      <c r="AM114" s="9">
        <f>+AP114/$AP$3</f>
        <v>7.0815156468181852E-4</v>
      </c>
      <c r="AN114" s="10">
        <f>+AN112+AM114</f>
        <v>0.99185811975266569</v>
      </c>
      <c r="AP114" s="5">
        <f>SUM(G114:AJ114)</f>
        <v>230</v>
      </c>
    </row>
    <row r="115" spans="1:42" x14ac:dyDescent="0.2">
      <c r="A115" s="3" t="s">
        <v>51</v>
      </c>
      <c r="B115" s="3" t="s">
        <v>52</v>
      </c>
      <c r="C115" s="3" t="s">
        <v>17</v>
      </c>
      <c r="D115" s="3" t="s">
        <v>18</v>
      </c>
      <c r="E115" s="38" t="s">
        <v>16</v>
      </c>
      <c r="F115" s="3" t="s">
        <v>9</v>
      </c>
      <c r="G115" s="8"/>
      <c r="H115" s="8"/>
      <c r="I115" s="8"/>
      <c r="J115" s="8"/>
      <c r="K115" s="8"/>
      <c r="L115" s="8">
        <v>-1</v>
      </c>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12">
        <v>55</v>
      </c>
    </row>
    <row r="116" spans="1:42" x14ac:dyDescent="0.2">
      <c r="A116" s="3" t="s">
        <v>51</v>
      </c>
      <c r="B116" s="3" t="s">
        <v>52</v>
      </c>
      <c r="C116" s="3" t="s">
        <v>7</v>
      </c>
      <c r="D116" s="3" t="s">
        <v>139</v>
      </c>
      <c r="E116" s="38" t="s">
        <v>16</v>
      </c>
      <c r="F116" s="3" t="s">
        <v>8</v>
      </c>
      <c r="G116" s="8"/>
      <c r="H116" s="8"/>
      <c r="I116" s="8"/>
      <c r="J116" s="8"/>
      <c r="K116" s="8"/>
      <c r="L116" s="8"/>
      <c r="M116" s="8"/>
      <c r="N116" s="8"/>
      <c r="O116" s="8"/>
      <c r="P116" s="8"/>
      <c r="Q116" s="8">
        <v>3.2</v>
      </c>
      <c r="R116" s="8">
        <v>5.0999999999999996</v>
      </c>
      <c r="S116" s="8">
        <v>0.3</v>
      </c>
      <c r="T116" s="8">
        <v>8.8040000000000003</v>
      </c>
      <c r="U116" s="8">
        <v>7.3949999999999996</v>
      </c>
      <c r="V116" s="8">
        <v>12.827</v>
      </c>
      <c r="W116" s="8">
        <v>25.597000000000001</v>
      </c>
      <c r="X116" s="8">
        <v>16.652999999999999</v>
      </c>
      <c r="Y116" s="8">
        <v>16.297000000000001</v>
      </c>
      <c r="Z116" s="8">
        <v>5.5359999999999996</v>
      </c>
      <c r="AA116" s="8">
        <v>30.271000000000001</v>
      </c>
      <c r="AB116" s="8">
        <v>5.8179999999999996</v>
      </c>
      <c r="AC116" s="8">
        <v>2.0019999999999998</v>
      </c>
      <c r="AD116" s="8">
        <v>17.911000000000001</v>
      </c>
      <c r="AE116" s="8">
        <v>13.478999999999999</v>
      </c>
      <c r="AF116" s="8">
        <v>15.247</v>
      </c>
      <c r="AG116" s="8">
        <v>20.302</v>
      </c>
      <c r="AH116" s="8">
        <v>3.4340000000000002</v>
      </c>
      <c r="AI116" s="8">
        <v>7.53</v>
      </c>
      <c r="AJ116" s="8">
        <v>8.4410000000000007</v>
      </c>
      <c r="AK116" s="12">
        <v>56</v>
      </c>
      <c r="AM116" s="9">
        <f>+AP116/$AP$3</f>
        <v>6.9627924975393569E-4</v>
      </c>
      <c r="AN116" s="10">
        <f>+AN114+AM116</f>
        <v>0.9925543990024196</v>
      </c>
      <c r="AP116" s="5">
        <f>SUM(G116:AJ116)</f>
        <v>226.14400000000006</v>
      </c>
    </row>
    <row r="117" spans="1:42" x14ac:dyDescent="0.2">
      <c r="A117" s="3" t="s">
        <v>51</v>
      </c>
      <c r="B117" s="3" t="s">
        <v>52</v>
      </c>
      <c r="C117" s="3" t="s">
        <v>7</v>
      </c>
      <c r="D117" s="3" t="s">
        <v>139</v>
      </c>
      <c r="E117" s="38" t="s">
        <v>16</v>
      </c>
      <c r="F117" s="3" t="s">
        <v>9</v>
      </c>
      <c r="G117" s="8"/>
      <c r="H117" s="8"/>
      <c r="I117" s="8"/>
      <c r="J117" s="8"/>
      <c r="K117" s="8"/>
      <c r="L117" s="8"/>
      <c r="M117" s="8"/>
      <c r="N117" s="8"/>
      <c r="O117" s="8"/>
      <c r="P117" s="8" t="s">
        <v>13</v>
      </c>
      <c r="Q117" s="8" t="s">
        <v>13</v>
      </c>
      <c r="R117" s="8" t="s">
        <v>13</v>
      </c>
      <c r="S117" s="8" t="s">
        <v>13</v>
      </c>
      <c r="T117" s="8" t="s">
        <v>13</v>
      </c>
      <c r="U117" s="8" t="s">
        <v>13</v>
      </c>
      <c r="V117" s="8" t="s">
        <v>13</v>
      </c>
      <c r="W117" s="8" t="s">
        <v>13</v>
      </c>
      <c r="X117" s="8" t="s">
        <v>13</v>
      </c>
      <c r="Y117" s="8" t="s">
        <v>13</v>
      </c>
      <c r="Z117" s="8" t="s">
        <v>13</v>
      </c>
      <c r="AA117" s="8" t="s">
        <v>13</v>
      </c>
      <c r="AB117" s="8" t="s">
        <v>13</v>
      </c>
      <c r="AC117" s="8" t="s">
        <v>13</v>
      </c>
      <c r="AD117" s="8" t="s">
        <v>13</v>
      </c>
      <c r="AE117" s="8" t="s">
        <v>13</v>
      </c>
      <c r="AF117" s="8" t="s">
        <v>13</v>
      </c>
      <c r="AG117" s="8" t="s">
        <v>13</v>
      </c>
      <c r="AH117" s="8" t="s">
        <v>13</v>
      </c>
      <c r="AI117" s="8">
        <v>-1</v>
      </c>
      <c r="AJ117" s="8">
        <v>-1</v>
      </c>
      <c r="AK117" s="12">
        <v>56</v>
      </c>
    </row>
    <row r="118" spans="1:42" x14ac:dyDescent="0.2">
      <c r="A118" s="3" t="s">
        <v>51</v>
      </c>
      <c r="B118" s="3" t="s">
        <v>52</v>
      </c>
      <c r="C118" s="3" t="s">
        <v>7</v>
      </c>
      <c r="D118" s="3" t="s">
        <v>156</v>
      </c>
      <c r="E118" s="38" t="s">
        <v>21</v>
      </c>
      <c r="F118" s="3" t="s">
        <v>8</v>
      </c>
      <c r="G118" s="8"/>
      <c r="H118" s="8"/>
      <c r="I118" s="8"/>
      <c r="J118" s="8">
        <v>225</v>
      </c>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12">
        <v>57</v>
      </c>
      <c r="AM118" s="9">
        <f>+AP118/$AP$3</f>
        <v>6.9275696544960513E-4</v>
      </c>
      <c r="AN118" s="10">
        <f>+AN116+AM118</f>
        <v>0.99324715596786917</v>
      </c>
      <c r="AP118" s="5">
        <f>SUM(G118:AJ118)</f>
        <v>225</v>
      </c>
    </row>
    <row r="119" spans="1:42" x14ac:dyDescent="0.2">
      <c r="A119" s="3" t="s">
        <v>51</v>
      </c>
      <c r="B119" s="3" t="s">
        <v>52</v>
      </c>
      <c r="C119" s="3" t="s">
        <v>7</v>
      </c>
      <c r="D119" s="3" t="s">
        <v>156</v>
      </c>
      <c r="E119" s="38" t="s">
        <v>21</v>
      </c>
      <c r="F119" s="3" t="s">
        <v>9</v>
      </c>
      <c r="G119" s="8"/>
      <c r="H119" s="8"/>
      <c r="I119" s="8"/>
      <c r="J119" s="8">
        <v>-1</v>
      </c>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12">
        <v>57</v>
      </c>
    </row>
    <row r="120" spans="1:42" x14ac:dyDescent="0.2">
      <c r="A120" s="3" t="s">
        <v>51</v>
      </c>
      <c r="B120" s="3" t="s">
        <v>52</v>
      </c>
      <c r="C120" s="3" t="s">
        <v>7</v>
      </c>
      <c r="D120" s="3" t="s">
        <v>136</v>
      </c>
      <c r="E120" s="38" t="s">
        <v>21</v>
      </c>
      <c r="F120" s="3" t="s">
        <v>8</v>
      </c>
      <c r="G120" s="8"/>
      <c r="H120" s="8"/>
      <c r="I120" s="8">
        <v>87</v>
      </c>
      <c r="J120" s="8"/>
      <c r="K120" s="8">
        <v>0.01</v>
      </c>
      <c r="L120" s="8"/>
      <c r="M120" s="8">
        <v>0.04</v>
      </c>
      <c r="N120" s="8">
        <v>0.03</v>
      </c>
      <c r="O120" s="8">
        <v>0.09</v>
      </c>
      <c r="P120" s="8">
        <v>0.02</v>
      </c>
      <c r="Q120" s="8"/>
      <c r="R120" s="8">
        <v>9.07</v>
      </c>
      <c r="S120" s="8">
        <v>7.3920000000000003</v>
      </c>
      <c r="T120" s="8">
        <v>6.4870000000000001</v>
      </c>
      <c r="U120" s="8">
        <v>7.4889999999999999</v>
      </c>
      <c r="V120" s="8">
        <v>5.6020000000000003</v>
      </c>
      <c r="W120" s="8">
        <v>16.677</v>
      </c>
      <c r="X120" s="8">
        <v>10.382999999999999</v>
      </c>
      <c r="Y120" s="8">
        <v>10.753</v>
      </c>
      <c r="Z120" s="8">
        <v>1.8009999999999999</v>
      </c>
      <c r="AA120" s="8">
        <v>4.2809999999999997</v>
      </c>
      <c r="AB120" s="8">
        <v>5.415</v>
      </c>
      <c r="AC120" s="8">
        <v>3.0649999999999999</v>
      </c>
      <c r="AD120" s="8">
        <v>3.4369999999999998</v>
      </c>
      <c r="AE120" s="8">
        <v>8.0730000000000004</v>
      </c>
      <c r="AF120" s="8">
        <v>8.609</v>
      </c>
      <c r="AG120" s="8">
        <v>1.6020000000000001</v>
      </c>
      <c r="AH120" s="8">
        <v>2.605</v>
      </c>
      <c r="AI120" s="8">
        <v>0.624</v>
      </c>
      <c r="AJ120" s="8">
        <v>0.11700000000000001</v>
      </c>
      <c r="AK120" s="12">
        <v>58</v>
      </c>
      <c r="AM120" s="9">
        <f>+AP120/$AP$3</f>
        <v>6.1785300342534738E-4</v>
      </c>
      <c r="AN120" s="10">
        <f>+AN118+AM120</f>
        <v>0.99386500897129448</v>
      </c>
      <c r="AP120" s="5">
        <f>SUM(G120:AJ120)</f>
        <v>200.672</v>
      </c>
    </row>
    <row r="121" spans="1:42" x14ac:dyDescent="0.2">
      <c r="A121" s="3" t="s">
        <v>51</v>
      </c>
      <c r="B121" s="3" t="s">
        <v>52</v>
      </c>
      <c r="C121" s="3" t="s">
        <v>7</v>
      </c>
      <c r="D121" s="3" t="s">
        <v>136</v>
      </c>
      <c r="E121" s="38" t="s">
        <v>21</v>
      </c>
      <c r="F121" s="3" t="s">
        <v>9</v>
      </c>
      <c r="G121" s="8"/>
      <c r="H121" s="8"/>
      <c r="I121" s="8">
        <v>-1</v>
      </c>
      <c r="J121" s="8"/>
      <c r="K121" s="8">
        <v>-1</v>
      </c>
      <c r="L121" s="8"/>
      <c r="M121" s="8">
        <v>-1</v>
      </c>
      <c r="N121" s="8">
        <v>-1</v>
      </c>
      <c r="O121" s="8">
        <v>-1</v>
      </c>
      <c r="P121" s="8">
        <v>-1</v>
      </c>
      <c r="Q121" s="8"/>
      <c r="R121" s="8">
        <v>-1</v>
      </c>
      <c r="S121" s="8">
        <v>-1</v>
      </c>
      <c r="T121" s="8">
        <v>-1</v>
      </c>
      <c r="U121" s="8">
        <v>-1</v>
      </c>
      <c r="V121" s="8">
        <v>-1</v>
      </c>
      <c r="W121" s="8">
        <v>-1</v>
      </c>
      <c r="X121" s="8">
        <v>-1</v>
      </c>
      <c r="Y121" s="8">
        <v>-1</v>
      </c>
      <c r="Z121" s="8">
        <v>-1</v>
      </c>
      <c r="AA121" s="8">
        <v>-1</v>
      </c>
      <c r="AB121" s="8">
        <v>-1</v>
      </c>
      <c r="AC121" s="8">
        <v>-1</v>
      </c>
      <c r="AD121" s="8">
        <v>-1</v>
      </c>
      <c r="AE121" s="8">
        <v>-1</v>
      </c>
      <c r="AF121" s="8">
        <v>-1</v>
      </c>
      <c r="AG121" s="8">
        <v>-1</v>
      </c>
      <c r="AH121" s="8">
        <v>-1</v>
      </c>
      <c r="AI121" s="8">
        <v>-1</v>
      </c>
      <c r="AJ121" s="8">
        <v>-1</v>
      </c>
      <c r="AK121" s="12">
        <v>58</v>
      </c>
    </row>
    <row r="122" spans="1:42" x14ac:dyDescent="0.2">
      <c r="A122" s="3" t="s">
        <v>51</v>
      </c>
      <c r="B122" s="3" t="s">
        <v>52</v>
      </c>
      <c r="C122" s="3" t="s">
        <v>7</v>
      </c>
      <c r="D122" s="3" t="s">
        <v>139</v>
      </c>
      <c r="E122" s="38" t="s">
        <v>21</v>
      </c>
      <c r="F122" s="3" t="s">
        <v>8</v>
      </c>
      <c r="G122" s="8"/>
      <c r="H122" s="8">
        <v>3</v>
      </c>
      <c r="I122" s="8"/>
      <c r="J122" s="8"/>
      <c r="K122" s="8"/>
      <c r="L122" s="8"/>
      <c r="M122" s="8">
        <v>11</v>
      </c>
      <c r="N122" s="8">
        <v>11.994999999999999</v>
      </c>
      <c r="O122" s="8">
        <v>8.3000000000000007</v>
      </c>
      <c r="P122" s="8">
        <v>4.2</v>
      </c>
      <c r="Q122" s="8">
        <v>19.3</v>
      </c>
      <c r="R122" s="8">
        <v>4.2300000000000004</v>
      </c>
      <c r="S122" s="8">
        <v>1.2649999999999999</v>
      </c>
      <c r="T122" s="8">
        <v>6.3150000000000004</v>
      </c>
      <c r="U122" s="8">
        <v>6.3719999999999999</v>
      </c>
      <c r="V122" s="8"/>
      <c r="W122" s="8">
        <v>9.9830000000000005</v>
      </c>
      <c r="X122" s="8">
        <v>28.23</v>
      </c>
      <c r="Y122" s="8">
        <v>41.136000000000003</v>
      </c>
      <c r="Z122" s="8">
        <v>1.9419999999999999</v>
      </c>
      <c r="AA122" s="8">
        <v>14.032</v>
      </c>
      <c r="AB122" s="8">
        <v>22.291</v>
      </c>
      <c r="AC122" s="8">
        <v>0.76500000000000001</v>
      </c>
      <c r="AD122" s="8">
        <v>1.7050000000000001</v>
      </c>
      <c r="AE122" s="8"/>
      <c r="AF122" s="8"/>
      <c r="AG122" s="8"/>
      <c r="AH122" s="8"/>
      <c r="AI122" s="8"/>
      <c r="AJ122" s="8"/>
      <c r="AK122" s="12">
        <v>59</v>
      </c>
      <c r="AM122" s="9">
        <f>+AP122/$AP$3</f>
        <v>6.0365610401340026E-4</v>
      </c>
      <c r="AN122" s="10">
        <f>+AN120+AM122</f>
        <v>0.99446866507530784</v>
      </c>
      <c r="AP122" s="5">
        <f>SUM(G122:AJ122)</f>
        <v>196.06100000000004</v>
      </c>
    </row>
    <row r="123" spans="1:42" x14ac:dyDescent="0.2">
      <c r="A123" s="3" t="s">
        <v>51</v>
      </c>
      <c r="B123" s="3" t="s">
        <v>52</v>
      </c>
      <c r="C123" s="3" t="s">
        <v>7</v>
      </c>
      <c r="D123" s="3" t="s">
        <v>139</v>
      </c>
      <c r="E123" s="38" t="s">
        <v>21</v>
      </c>
      <c r="F123" s="3" t="s">
        <v>9</v>
      </c>
      <c r="G123" s="8" t="s">
        <v>13</v>
      </c>
      <c r="H123" s="8" t="s">
        <v>13</v>
      </c>
      <c r="I123" s="8" t="s">
        <v>13</v>
      </c>
      <c r="J123" s="8" t="s">
        <v>13</v>
      </c>
      <c r="K123" s="8" t="s">
        <v>13</v>
      </c>
      <c r="L123" s="8" t="s">
        <v>13</v>
      </c>
      <c r="M123" s="8">
        <v>-1</v>
      </c>
      <c r="N123" s="8" t="s">
        <v>13</v>
      </c>
      <c r="O123" s="8" t="s">
        <v>13</v>
      </c>
      <c r="P123" s="8" t="s">
        <v>13</v>
      </c>
      <c r="Q123" s="8">
        <v>-1</v>
      </c>
      <c r="R123" s="8">
        <v>-1</v>
      </c>
      <c r="S123" s="8">
        <v>-1</v>
      </c>
      <c r="T123" s="8" t="s">
        <v>13</v>
      </c>
      <c r="U123" s="8" t="s">
        <v>13</v>
      </c>
      <c r="V123" s="8" t="s">
        <v>13</v>
      </c>
      <c r="W123" s="8" t="s">
        <v>13</v>
      </c>
      <c r="X123" s="8" t="s">
        <v>13</v>
      </c>
      <c r="Y123" s="8" t="s">
        <v>13</v>
      </c>
      <c r="Z123" s="8" t="s">
        <v>13</v>
      </c>
      <c r="AA123" s="8" t="s">
        <v>13</v>
      </c>
      <c r="AB123" s="8" t="s">
        <v>13</v>
      </c>
      <c r="AC123" s="8" t="s">
        <v>13</v>
      </c>
      <c r="AD123" s="8">
        <v>-1</v>
      </c>
      <c r="AE123" s="8"/>
      <c r="AF123" s="8"/>
      <c r="AG123" s="8"/>
      <c r="AH123" s="8"/>
      <c r="AI123" s="8"/>
      <c r="AJ123" s="8"/>
      <c r="AK123" s="12">
        <v>59</v>
      </c>
    </row>
    <row r="124" spans="1:42" x14ac:dyDescent="0.2">
      <c r="A124" s="3" t="s">
        <v>51</v>
      </c>
      <c r="B124" s="3" t="s">
        <v>52</v>
      </c>
      <c r="C124" s="3" t="s">
        <v>7</v>
      </c>
      <c r="D124" s="3" t="s">
        <v>148</v>
      </c>
      <c r="E124" s="38" t="s">
        <v>33</v>
      </c>
      <c r="F124" s="3" t="s">
        <v>8</v>
      </c>
      <c r="G124" s="8"/>
      <c r="H124" s="8"/>
      <c r="I124" s="8"/>
      <c r="J124" s="8"/>
      <c r="K124" s="8"/>
      <c r="L124" s="8"/>
      <c r="M124" s="8"/>
      <c r="N124" s="8"/>
      <c r="O124" s="8"/>
      <c r="P124" s="8">
        <v>38</v>
      </c>
      <c r="Q124" s="8"/>
      <c r="R124" s="8"/>
      <c r="S124" s="8"/>
      <c r="T124" s="8"/>
      <c r="U124" s="8"/>
      <c r="V124" s="8"/>
      <c r="W124" s="8"/>
      <c r="X124" s="8"/>
      <c r="Y124" s="8"/>
      <c r="Z124" s="8"/>
      <c r="AA124" s="8"/>
      <c r="AB124" s="8">
        <v>5.6559999999999997</v>
      </c>
      <c r="AC124" s="8"/>
      <c r="AD124" s="8">
        <v>3.51</v>
      </c>
      <c r="AE124" s="8">
        <v>89.256</v>
      </c>
      <c r="AF124" s="8">
        <v>13.923999999999999</v>
      </c>
      <c r="AG124" s="8"/>
      <c r="AH124" s="8">
        <v>12.909000000000001</v>
      </c>
      <c r="AI124" s="8">
        <v>1.071</v>
      </c>
      <c r="AJ124" s="8">
        <v>25.030999999999999</v>
      </c>
      <c r="AK124" s="12">
        <v>60</v>
      </c>
      <c r="AM124" s="9">
        <f>+AP124/$AP$3</f>
        <v>5.8301502536284831E-4</v>
      </c>
      <c r="AN124" s="10">
        <f>+AN122+AM124</f>
        <v>0.99505168010067069</v>
      </c>
      <c r="AP124" s="5">
        <f>SUM(G124:AJ124)</f>
        <v>189.357</v>
      </c>
    </row>
    <row r="125" spans="1:42" x14ac:dyDescent="0.2">
      <c r="A125" s="3" t="s">
        <v>51</v>
      </c>
      <c r="B125" s="3" t="s">
        <v>52</v>
      </c>
      <c r="C125" s="3" t="s">
        <v>7</v>
      </c>
      <c r="D125" s="3" t="s">
        <v>148</v>
      </c>
      <c r="E125" s="38" t="s">
        <v>33</v>
      </c>
      <c r="F125" s="3" t="s">
        <v>9</v>
      </c>
      <c r="G125" s="8"/>
      <c r="H125" s="8"/>
      <c r="I125" s="8"/>
      <c r="J125" s="8"/>
      <c r="K125" s="8"/>
      <c r="L125" s="8"/>
      <c r="M125" s="8"/>
      <c r="N125" s="8"/>
      <c r="O125" s="8"/>
      <c r="P125" s="8">
        <v>-1</v>
      </c>
      <c r="Q125" s="8"/>
      <c r="R125" s="8"/>
      <c r="S125" s="8"/>
      <c r="T125" s="8"/>
      <c r="U125" s="8"/>
      <c r="V125" s="8"/>
      <c r="W125" s="8"/>
      <c r="X125" s="8"/>
      <c r="Y125" s="8"/>
      <c r="Z125" s="8"/>
      <c r="AA125" s="8"/>
      <c r="AB125" s="8">
        <v>-1</v>
      </c>
      <c r="AC125" s="8"/>
      <c r="AD125" s="8">
        <v>-1</v>
      </c>
      <c r="AE125" s="8">
        <v>-1</v>
      </c>
      <c r="AF125" s="8" t="s">
        <v>13</v>
      </c>
      <c r="AG125" s="8"/>
      <c r="AH125" s="8">
        <v>-1</v>
      </c>
      <c r="AI125" s="8">
        <v>-1</v>
      </c>
      <c r="AJ125" s="8">
        <v>-1</v>
      </c>
      <c r="AK125" s="12">
        <v>60</v>
      </c>
    </row>
    <row r="126" spans="1:42" x14ac:dyDescent="0.2">
      <c r="A126" s="3" t="s">
        <v>51</v>
      </c>
      <c r="B126" s="3" t="s">
        <v>52</v>
      </c>
      <c r="C126" s="3" t="s">
        <v>7</v>
      </c>
      <c r="D126" s="3" t="s">
        <v>136</v>
      </c>
      <c r="E126" s="38" t="s">
        <v>34</v>
      </c>
      <c r="F126" s="3" t="s">
        <v>8</v>
      </c>
      <c r="G126" s="8">
        <v>70</v>
      </c>
      <c r="H126" s="8">
        <v>47</v>
      </c>
      <c r="I126" s="8"/>
      <c r="J126" s="8">
        <v>2</v>
      </c>
      <c r="K126" s="8">
        <v>3</v>
      </c>
      <c r="L126" s="8">
        <v>7</v>
      </c>
      <c r="M126" s="8">
        <v>9</v>
      </c>
      <c r="N126" s="8">
        <v>0.96</v>
      </c>
      <c r="O126" s="8">
        <v>11.8</v>
      </c>
      <c r="P126" s="8">
        <v>2</v>
      </c>
      <c r="Q126" s="8">
        <v>0.79</v>
      </c>
      <c r="R126" s="8">
        <v>0.214</v>
      </c>
      <c r="S126" s="8">
        <v>0.84099999999999997</v>
      </c>
      <c r="T126" s="8">
        <v>4.633</v>
      </c>
      <c r="U126" s="8">
        <v>1.306</v>
      </c>
      <c r="V126" s="8">
        <v>0.29199999999999998</v>
      </c>
      <c r="W126" s="8">
        <v>0.13700000000000001</v>
      </c>
      <c r="X126" s="8">
        <v>0.24199999999999999</v>
      </c>
      <c r="Y126" s="8">
        <v>0.318</v>
      </c>
      <c r="Z126" s="8">
        <v>1.6E-2</v>
      </c>
      <c r="AA126" s="8">
        <v>1.9E-2</v>
      </c>
      <c r="AB126" s="8">
        <v>4.3999999999999997E-2</v>
      </c>
      <c r="AC126" s="8">
        <v>1.88</v>
      </c>
      <c r="AD126" s="8">
        <v>2.8000000000000001E-2</v>
      </c>
      <c r="AE126" s="8">
        <v>0.30499999999999999</v>
      </c>
      <c r="AF126" s="8">
        <v>4.5999999999999999E-2</v>
      </c>
      <c r="AG126" s="8">
        <v>3.7519999999999998</v>
      </c>
      <c r="AH126" s="8">
        <v>2.0680000000000001</v>
      </c>
      <c r="AI126" s="8">
        <v>0.23</v>
      </c>
      <c r="AJ126" s="8">
        <v>2.4E-2</v>
      </c>
      <c r="AK126" s="12">
        <v>61</v>
      </c>
      <c r="AM126" s="9">
        <f>+AP126/$AP$3</f>
        <v>5.2324703330370302E-4</v>
      </c>
      <c r="AN126" s="10">
        <f>+AN124+AM126</f>
        <v>0.99557492713397444</v>
      </c>
      <c r="AP126" s="5">
        <f>SUM(G126:AJ126)</f>
        <v>169.94500000000005</v>
      </c>
    </row>
    <row r="127" spans="1:42" x14ac:dyDescent="0.2">
      <c r="A127" s="3" t="s">
        <v>51</v>
      </c>
      <c r="B127" s="3" t="s">
        <v>52</v>
      </c>
      <c r="C127" s="3" t="s">
        <v>7</v>
      </c>
      <c r="D127" s="3" t="s">
        <v>136</v>
      </c>
      <c r="E127" s="38" t="s">
        <v>34</v>
      </c>
      <c r="F127" s="3" t="s">
        <v>9</v>
      </c>
      <c r="G127" s="8">
        <v>-1</v>
      </c>
      <c r="H127" s="8">
        <v>-1</v>
      </c>
      <c r="I127" s="8"/>
      <c r="J127" s="8">
        <v>-1</v>
      </c>
      <c r="K127" s="8">
        <v>-1</v>
      </c>
      <c r="L127" s="8">
        <v>-1</v>
      </c>
      <c r="M127" s="8">
        <v>-1</v>
      </c>
      <c r="N127" s="8">
        <v>-1</v>
      </c>
      <c r="O127" s="8">
        <v>-1</v>
      </c>
      <c r="P127" s="8">
        <v>-1</v>
      </c>
      <c r="Q127" s="8">
        <v>-1</v>
      </c>
      <c r="R127" s="8">
        <v>-1</v>
      </c>
      <c r="S127" s="8">
        <v>-1</v>
      </c>
      <c r="T127" s="8">
        <v>-1</v>
      </c>
      <c r="U127" s="8">
        <v>-1</v>
      </c>
      <c r="V127" s="8">
        <v>-1</v>
      </c>
      <c r="W127" s="8">
        <v>-1</v>
      </c>
      <c r="X127" s="8">
        <v>-1</v>
      </c>
      <c r="Y127" s="8">
        <v>-1</v>
      </c>
      <c r="Z127" s="8">
        <v>-1</v>
      </c>
      <c r="AA127" s="8">
        <v>-1</v>
      </c>
      <c r="AB127" s="8">
        <v>-1</v>
      </c>
      <c r="AC127" s="8">
        <v>-1</v>
      </c>
      <c r="AD127" s="8">
        <v>-1</v>
      </c>
      <c r="AE127" s="8">
        <v>-1</v>
      </c>
      <c r="AF127" s="8">
        <v>-1</v>
      </c>
      <c r="AG127" s="8">
        <v>-1</v>
      </c>
      <c r="AH127" s="8">
        <v>-1</v>
      </c>
      <c r="AI127" s="8">
        <v>-1</v>
      </c>
      <c r="AJ127" s="8">
        <v>-1</v>
      </c>
      <c r="AK127" s="12">
        <v>61</v>
      </c>
    </row>
    <row r="128" spans="1:42" x14ac:dyDescent="0.2">
      <c r="A128" s="3" t="s">
        <v>51</v>
      </c>
      <c r="B128" s="3" t="s">
        <v>52</v>
      </c>
      <c r="C128" s="3" t="s">
        <v>7</v>
      </c>
      <c r="D128" s="3" t="s">
        <v>140</v>
      </c>
      <c r="E128" s="38" t="s">
        <v>22</v>
      </c>
      <c r="F128" s="3" t="s">
        <v>8</v>
      </c>
      <c r="G128" s="8"/>
      <c r="H128" s="8"/>
      <c r="I128" s="8"/>
      <c r="J128" s="8"/>
      <c r="K128" s="8"/>
      <c r="L128" s="8"/>
      <c r="M128" s="8"/>
      <c r="N128" s="8"/>
      <c r="O128" s="8"/>
      <c r="P128" s="8"/>
      <c r="Q128" s="8">
        <v>15</v>
      </c>
      <c r="R128" s="8">
        <v>18</v>
      </c>
      <c r="S128" s="8"/>
      <c r="T128" s="8">
        <v>16.266999999999999</v>
      </c>
      <c r="U128" s="8">
        <v>22.9</v>
      </c>
      <c r="V128" s="8">
        <v>26.532</v>
      </c>
      <c r="W128" s="8">
        <v>14.86</v>
      </c>
      <c r="X128" s="8">
        <v>6.4619999999999997</v>
      </c>
      <c r="Y128" s="8">
        <v>20.364999999999998</v>
      </c>
      <c r="Z128" s="8"/>
      <c r="AA128" s="8"/>
      <c r="AB128" s="8"/>
      <c r="AC128" s="8"/>
      <c r="AD128" s="8"/>
      <c r="AE128" s="8"/>
      <c r="AF128" s="8"/>
      <c r="AG128" s="8"/>
      <c r="AH128" s="8"/>
      <c r="AI128" s="8"/>
      <c r="AJ128" s="8"/>
      <c r="AK128" s="12">
        <v>62</v>
      </c>
      <c r="AM128" s="9">
        <f>+AP128/$AP$3</f>
        <v>4.3223724156270335E-4</v>
      </c>
      <c r="AN128" s="10">
        <f>+AN126+AM128</f>
        <v>0.99600716437553716</v>
      </c>
      <c r="AP128" s="5">
        <f>SUM(G128:AJ128)</f>
        <v>140.386</v>
      </c>
    </row>
    <row r="129" spans="1:42" x14ac:dyDescent="0.2">
      <c r="A129" s="3" t="s">
        <v>51</v>
      </c>
      <c r="B129" s="3" t="s">
        <v>52</v>
      </c>
      <c r="C129" s="3" t="s">
        <v>7</v>
      </c>
      <c r="D129" s="3" t="s">
        <v>140</v>
      </c>
      <c r="E129" s="38" t="s">
        <v>22</v>
      </c>
      <c r="F129" s="3" t="s">
        <v>9</v>
      </c>
      <c r="G129" s="8"/>
      <c r="H129" s="8"/>
      <c r="I129" s="8"/>
      <c r="J129" s="8"/>
      <c r="K129" s="8"/>
      <c r="L129" s="8"/>
      <c r="M129" s="8"/>
      <c r="N129" s="8"/>
      <c r="O129" s="8"/>
      <c r="P129" s="8"/>
      <c r="Q129" s="8">
        <v>-1</v>
      </c>
      <c r="R129" s="8">
        <v>-1</v>
      </c>
      <c r="S129" s="8"/>
      <c r="T129" s="8">
        <v>-1</v>
      </c>
      <c r="U129" s="8">
        <v>-1</v>
      </c>
      <c r="V129" s="8">
        <v>-1</v>
      </c>
      <c r="W129" s="8">
        <v>-1</v>
      </c>
      <c r="X129" s="8">
        <v>-1</v>
      </c>
      <c r="Y129" s="8">
        <v>-1</v>
      </c>
      <c r="Z129" s="8"/>
      <c r="AA129" s="8"/>
      <c r="AB129" s="8"/>
      <c r="AC129" s="8"/>
      <c r="AD129" s="8"/>
      <c r="AE129" s="8"/>
      <c r="AF129" s="8"/>
      <c r="AG129" s="8"/>
      <c r="AH129" s="8"/>
      <c r="AI129" s="8"/>
      <c r="AJ129" s="8"/>
      <c r="AK129" s="12">
        <v>62</v>
      </c>
    </row>
    <row r="130" spans="1:42" x14ac:dyDescent="0.2">
      <c r="A130" s="3" t="s">
        <v>51</v>
      </c>
      <c r="B130" s="3" t="s">
        <v>52</v>
      </c>
      <c r="C130" s="3" t="s">
        <v>93</v>
      </c>
      <c r="D130" s="3" t="s">
        <v>126</v>
      </c>
      <c r="E130" s="38" t="s">
        <v>25</v>
      </c>
      <c r="F130" s="3" t="s">
        <v>8</v>
      </c>
      <c r="G130" s="8"/>
      <c r="H130" s="8"/>
      <c r="I130" s="8"/>
      <c r="J130" s="8"/>
      <c r="K130" s="8"/>
      <c r="L130" s="8"/>
      <c r="M130" s="8"/>
      <c r="N130" s="8"/>
      <c r="O130" s="8"/>
      <c r="P130" s="8"/>
      <c r="Q130" s="8"/>
      <c r="R130" s="8"/>
      <c r="S130" s="8"/>
      <c r="T130" s="8"/>
      <c r="U130" s="8"/>
      <c r="V130" s="8"/>
      <c r="W130" s="8"/>
      <c r="X130" s="8"/>
      <c r="Y130" s="8"/>
      <c r="Z130" s="8"/>
      <c r="AA130" s="8">
        <v>18.210999999999999</v>
      </c>
      <c r="AB130" s="8">
        <v>29.154</v>
      </c>
      <c r="AC130" s="8">
        <v>40.435000000000002</v>
      </c>
      <c r="AD130" s="8">
        <v>19.849</v>
      </c>
      <c r="AE130" s="8">
        <v>11.965999999999999</v>
      </c>
      <c r="AF130" s="8"/>
      <c r="AG130" s="8"/>
      <c r="AH130" s="8">
        <v>0.1</v>
      </c>
      <c r="AI130" s="8">
        <v>0.121</v>
      </c>
      <c r="AJ130" s="8"/>
      <c r="AK130" s="12">
        <v>63</v>
      </c>
      <c r="AM130" s="9">
        <f>+AP130/$AP$3</f>
        <v>3.6896543871830606E-4</v>
      </c>
      <c r="AN130" s="10">
        <f>+AN128+AM130</f>
        <v>0.9963761298142555</v>
      </c>
      <c r="AP130" s="5">
        <f>SUM(G130:AJ130)</f>
        <v>119.83599999999998</v>
      </c>
    </row>
    <row r="131" spans="1:42" x14ac:dyDescent="0.2">
      <c r="A131" s="3" t="s">
        <v>51</v>
      </c>
      <c r="B131" s="3" t="s">
        <v>52</v>
      </c>
      <c r="C131" s="3" t="s">
        <v>93</v>
      </c>
      <c r="D131" s="3" t="s">
        <v>126</v>
      </c>
      <c r="E131" s="38" t="s">
        <v>25</v>
      </c>
      <c r="F131" s="3" t="s">
        <v>9</v>
      </c>
      <c r="G131" s="8"/>
      <c r="H131" s="8"/>
      <c r="I131" s="8"/>
      <c r="J131" s="8"/>
      <c r="K131" s="8"/>
      <c r="L131" s="8"/>
      <c r="M131" s="8"/>
      <c r="N131" s="8"/>
      <c r="O131" s="8"/>
      <c r="P131" s="8"/>
      <c r="Q131" s="8"/>
      <c r="R131" s="8"/>
      <c r="S131" s="8"/>
      <c r="T131" s="8"/>
      <c r="U131" s="8"/>
      <c r="V131" s="8"/>
      <c r="W131" s="8"/>
      <c r="X131" s="8"/>
      <c r="Y131" s="8"/>
      <c r="Z131" s="8"/>
      <c r="AA131" s="8">
        <v>-1</v>
      </c>
      <c r="AB131" s="8">
        <v>-1</v>
      </c>
      <c r="AC131" s="8">
        <v>-1</v>
      </c>
      <c r="AD131" s="8">
        <v>-1</v>
      </c>
      <c r="AE131" s="8">
        <v>-1</v>
      </c>
      <c r="AF131" s="8"/>
      <c r="AG131" s="8"/>
      <c r="AH131" s="8">
        <v>-1</v>
      </c>
      <c r="AI131" s="8">
        <v>-1</v>
      </c>
      <c r="AJ131" s="8"/>
      <c r="AK131" s="12">
        <v>63</v>
      </c>
    </row>
    <row r="132" spans="1:42" x14ac:dyDescent="0.2">
      <c r="A132" s="3" t="s">
        <v>51</v>
      </c>
      <c r="B132" s="3" t="s">
        <v>52</v>
      </c>
      <c r="C132" s="3" t="s">
        <v>7</v>
      </c>
      <c r="D132" s="3" t="s">
        <v>91</v>
      </c>
      <c r="E132" s="38" t="s">
        <v>27</v>
      </c>
      <c r="F132" s="3" t="s">
        <v>8</v>
      </c>
      <c r="G132" s="8"/>
      <c r="H132" s="8"/>
      <c r="I132" s="8"/>
      <c r="J132" s="8"/>
      <c r="K132" s="8"/>
      <c r="L132" s="8"/>
      <c r="M132" s="8"/>
      <c r="N132" s="8"/>
      <c r="O132" s="8"/>
      <c r="P132" s="8"/>
      <c r="Q132" s="8"/>
      <c r="R132" s="8"/>
      <c r="S132" s="8"/>
      <c r="T132" s="8"/>
      <c r="U132" s="8"/>
      <c r="V132" s="8"/>
      <c r="W132" s="8"/>
      <c r="X132" s="8"/>
      <c r="Y132" s="8"/>
      <c r="Z132" s="8"/>
      <c r="AA132" s="8">
        <v>4.2309999999999999</v>
      </c>
      <c r="AB132" s="8"/>
      <c r="AC132" s="8">
        <v>58.811</v>
      </c>
      <c r="AD132" s="8">
        <v>32.299999999999997</v>
      </c>
      <c r="AE132" s="8"/>
      <c r="AF132" s="8">
        <v>2.71</v>
      </c>
      <c r="AG132" s="8">
        <v>4.2249999999999996</v>
      </c>
      <c r="AH132" s="8">
        <v>5.3769999999999998</v>
      </c>
      <c r="AI132" s="8">
        <v>6.2229999999999999</v>
      </c>
      <c r="AJ132" s="8">
        <v>4.0650000000000004</v>
      </c>
      <c r="AK132" s="12">
        <v>64</v>
      </c>
      <c r="AM132" s="9">
        <f>+AP132/$AP$3</f>
        <v>3.6313396452914359E-4</v>
      </c>
      <c r="AN132" s="10">
        <f>+AN130+AM132</f>
        <v>0.99673926377878463</v>
      </c>
      <c r="AP132" s="5">
        <f>SUM(G132:AJ132)</f>
        <v>117.94199999999998</v>
      </c>
    </row>
    <row r="133" spans="1:42" x14ac:dyDescent="0.2">
      <c r="A133" s="3" t="s">
        <v>51</v>
      </c>
      <c r="B133" s="3" t="s">
        <v>52</v>
      </c>
      <c r="C133" s="3" t="s">
        <v>7</v>
      </c>
      <c r="D133" s="3" t="s">
        <v>91</v>
      </c>
      <c r="E133" s="38" t="s">
        <v>27</v>
      </c>
      <c r="F133" s="3" t="s">
        <v>9</v>
      </c>
      <c r="G133" s="8"/>
      <c r="H133" s="8"/>
      <c r="I133" s="8"/>
      <c r="J133" s="8"/>
      <c r="K133" s="8"/>
      <c r="L133" s="8"/>
      <c r="M133" s="8"/>
      <c r="N133" s="8"/>
      <c r="O133" s="8"/>
      <c r="P133" s="8"/>
      <c r="Q133" s="8"/>
      <c r="R133" s="8"/>
      <c r="S133" s="8"/>
      <c r="T133" s="8"/>
      <c r="U133" s="8"/>
      <c r="V133" s="8"/>
      <c r="W133" s="8"/>
      <c r="X133" s="8"/>
      <c r="Y133" s="8"/>
      <c r="Z133" s="8"/>
      <c r="AA133" s="8">
        <v>-1</v>
      </c>
      <c r="AB133" s="8"/>
      <c r="AC133" s="8">
        <v>-1</v>
      </c>
      <c r="AD133" s="8">
        <v>-1</v>
      </c>
      <c r="AE133" s="8"/>
      <c r="AF133" s="8">
        <v>-1</v>
      </c>
      <c r="AG133" s="8">
        <v>-1</v>
      </c>
      <c r="AH133" s="8">
        <v>-1</v>
      </c>
      <c r="AI133" s="8">
        <v>-1</v>
      </c>
      <c r="AJ133" s="8">
        <v>-1</v>
      </c>
      <c r="AK133" s="12">
        <v>64</v>
      </c>
    </row>
    <row r="134" spans="1:42" x14ac:dyDescent="0.2">
      <c r="A134" s="3" t="s">
        <v>51</v>
      </c>
      <c r="B134" s="3" t="s">
        <v>52</v>
      </c>
      <c r="C134" s="3" t="s">
        <v>7</v>
      </c>
      <c r="D134" s="3" t="s">
        <v>59</v>
      </c>
      <c r="E134" s="38" t="s">
        <v>21</v>
      </c>
      <c r="F134" s="3" t="s">
        <v>8</v>
      </c>
      <c r="G134" s="8"/>
      <c r="H134" s="8"/>
      <c r="I134" s="8"/>
      <c r="J134" s="8"/>
      <c r="K134" s="8">
        <v>15</v>
      </c>
      <c r="L134" s="8"/>
      <c r="M134" s="8"/>
      <c r="N134" s="8"/>
      <c r="O134" s="8"/>
      <c r="P134" s="8"/>
      <c r="Q134" s="8"/>
      <c r="R134" s="8"/>
      <c r="S134" s="8">
        <v>90</v>
      </c>
      <c r="T134" s="8"/>
      <c r="U134" s="8"/>
      <c r="V134" s="8"/>
      <c r="W134" s="8"/>
      <c r="X134" s="8"/>
      <c r="Y134" s="8"/>
      <c r="Z134" s="8"/>
      <c r="AA134" s="8"/>
      <c r="AB134" s="8"/>
      <c r="AC134" s="8"/>
      <c r="AD134" s="8"/>
      <c r="AE134" s="8"/>
      <c r="AF134" s="8"/>
      <c r="AG134" s="8"/>
      <c r="AH134" s="8"/>
      <c r="AI134" s="8"/>
      <c r="AJ134" s="8"/>
      <c r="AK134" s="12">
        <v>65</v>
      </c>
      <c r="AM134" s="9">
        <f>+AP134/$AP$3</f>
        <v>3.2328658387648237E-4</v>
      </c>
      <c r="AN134" s="10">
        <f>+AN132+AM134</f>
        <v>0.99706255036266112</v>
      </c>
      <c r="AP134" s="5">
        <f>SUM(G134:AJ134)</f>
        <v>105</v>
      </c>
    </row>
    <row r="135" spans="1:42" x14ac:dyDescent="0.2">
      <c r="A135" s="3" t="s">
        <v>51</v>
      </c>
      <c r="B135" s="3" t="s">
        <v>52</v>
      </c>
      <c r="C135" s="3" t="s">
        <v>7</v>
      </c>
      <c r="D135" s="3" t="s">
        <v>59</v>
      </c>
      <c r="E135" s="38" t="s">
        <v>21</v>
      </c>
      <c r="F135" s="3" t="s">
        <v>9</v>
      </c>
      <c r="G135" s="8"/>
      <c r="H135" s="8"/>
      <c r="I135" s="8"/>
      <c r="J135" s="8"/>
      <c r="K135" s="8">
        <v>-1</v>
      </c>
      <c r="L135" s="8"/>
      <c r="M135" s="8"/>
      <c r="N135" s="8"/>
      <c r="O135" s="8"/>
      <c r="P135" s="8"/>
      <c r="Q135" s="8"/>
      <c r="R135" s="8"/>
      <c r="S135" s="8">
        <v>-1</v>
      </c>
      <c r="T135" s="8"/>
      <c r="U135" s="8"/>
      <c r="V135" s="8"/>
      <c r="W135" s="8"/>
      <c r="X135" s="8"/>
      <c r="Y135" s="8"/>
      <c r="Z135" s="8"/>
      <c r="AA135" s="8"/>
      <c r="AB135" s="8"/>
      <c r="AC135" s="8"/>
      <c r="AD135" s="8"/>
      <c r="AE135" s="8"/>
      <c r="AF135" s="8"/>
      <c r="AG135" s="8"/>
      <c r="AH135" s="8"/>
      <c r="AI135" s="8"/>
      <c r="AJ135" s="8"/>
      <c r="AK135" s="12">
        <v>65</v>
      </c>
    </row>
    <row r="136" spans="1:42" x14ac:dyDescent="0.2">
      <c r="A136" s="3" t="s">
        <v>51</v>
      </c>
      <c r="B136" s="3" t="s">
        <v>52</v>
      </c>
      <c r="C136" s="3" t="s">
        <v>7</v>
      </c>
      <c r="D136" s="3" t="s">
        <v>136</v>
      </c>
      <c r="E136" s="38" t="s">
        <v>27</v>
      </c>
      <c r="F136" s="3" t="s">
        <v>8</v>
      </c>
      <c r="G136" s="8">
        <v>0.41199999999999998</v>
      </c>
      <c r="H136" s="8">
        <v>0.33500000000000002</v>
      </c>
      <c r="I136" s="8"/>
      <c r="J136" s="8">
        <v>1.19</v>
      </c>
      <c r="K136" s="8">
        <v>1</v>
      </c>
      <c r="L136" s="8">
        <v>0.41</v>
      </c>
      <c r="M136" s="8">
        <v>6</v>
      </c>
      <c r="N136" s="8">
        <v>6.52</v>
      </c>
      <c r="O136" s="8">
        <v>2.35</v>
      </c>
      <c r="P136" s="8">
        <v>5.33</v>
      </c>
      <c r="Q136" s="8">
        <v>3.73</v>
      </c>
      <c r="R136" s="8">
        <v>2.3460000000000001</v>
      </c>
      <c r="S136" s="8">
        <v>4.3140000000000001</v>
      </c>
      <c r="T136" s="8">
        <v>2.9489999999999998</v>
      </c>
      <c r="U136" s="8">
        <v>5.8390000000000004</v>
      </c>
      <c r="V136" s="8">
        <v>4.3129999999999997</v>
      </c>
      <c r="W136" s="8">
        <v>5.4279999999999999</v>
      </c>
      <c r="X136" s="8">
        <v>2.3559999999999999</v>
      </c>
      <c r="Y136" s="8">
        <v>4.8129999999999997</v>
      </c>
      <c r="Z136" s="8">
        <v>4.8220000000000001</v>
      </c>
      <c r="AA136" s="8">
        <v>4.0140000000000002</v>
      </c>
      <c r="AB136" s="8">
        <v>2.194</v>
      </c>
      <c r="AC136" s="8">
        <v>2.5329999999999999</v>
      </c>
      <c r="AD136" s="8">
        <v>7.6020000000000003</v>
      </c>
      <c r="AE136" s="8">
        <v>4.8710000000000004</v>
      </c>
      <c r="AF136" s="8">
        <v>5.2990000000000004</v>
      </c>
      <c r="AG136" s="8">
        <v>2.2290000000000001</v>
      </c>
      <c r="AH136" s="8">
        <v>2.8050000000000002</v>
      </c>
      <c r="AI136" s="8">
        <v>1.194</v>
      </c>
      <c r="AJ136" s="8">
        <v>1.921</v>
      </c>
      <c r="AK136" s="12">
        <v>66</v>
      </c>
      <c r="AM136" s="9">
        <f>+AP136/$AP$3</f>
        <v>3.0517945625955297E-4</v>
      </c>
      <c r="AN136" s="10">
        <f>+AN134+AM136</f>
        <v>0.99736772981892063</v>
      </c>
      <c r="AP136" s="5">
        <f>SUM(G136:AJ136)</f>
        <v>99.119000000000014</v>
      </c>
    </row>
    <row r="137" spans="1:42" x14ac:dyDescent="0.2">
      <c r="A137" s="3" t="s">
        <v>51</v>
      </c>
      <c r="B137" s="3" t="s">
        <v>52</v>
      </c>
      <c r="C137" s="3" t="s">
        <v>7</v>
      </c>
      <c r="D137" s="3" t="s">
        <v>136</v>
      </c>
      <c r="E137" s="38" t="s">
        <v>27</v>
      </c>
      <c r="F137" s="3" t="s">
        <v>9</v>
      </c>
      <c r="G137" s="8">
        <v>-1</v>
      </c>
      <c r="H137" s="8">
        <v>-1</v>
      </c>
      <c r="I137" s="8"/>
      <c r="J137" s="8">
        <v>-1</v>
      </c>
      <c r="K137" s="8" t="s">
        <v>12</v>
      </c>
      <c r="L137" s="8" t="s">
        <v>12</v>
      </c>
      <c r="M137" s="8" t="s">
        <v>12</v>
      </c>
      <c r="N137" s="8" t="s">
        <v>12</v>
      </c>
      <c r="O137" s="8">
        <v>-1</v>
      </c>
      <c r="P137" s="8" t="s">
        <v>12</v>
      </c>
      <c r="Q137" s="8" t="s">
        <v>12</v>
      </c>
      <c r="R137" s="8" t="s">
        <v>12</v>
      </c>
      <c r="S137" s="8" t="s">
        <v>12</v>
      </c>
      <c r="T137" s="8" t="s">
        <v>12</v>
      </c>
      <c r="U137" s="8">
        <v>-1</v>
      </c>
      <c r="V137" s="8">
        <v>-1</v>
      </c>
      <c r="W137" s="8">
        <v>-1</v>
      </c>
      <c r="X137" s="8" t="s">
        <v>12</v>
      </c>
      <c r="Y137" s="8">
        <v>-1</v>
      </c>
      <c r="Z137" s="8">
        <v>-1</v>
      </c>
      <c r="AA137" s="8">
        <v>-1</v>
      </c>
      <c r="AB137" s="8">
        <v>-1</v>
      </c>
      <c r="AC137" s="8">
        <v>-1</v>
      </c>
      <c r="AD137" s="8">
        <v>-1</v>
      </c>
      <c r="AE137" s="8">
        <v>-1</v>
      </c>
      <c r="AF137" s="8">
        <v>-1</v>
      </c>
      <c r="AG137" s="8">
        <v>-1</v>
      </c>
      <c r="AH137" s="8">
        <v>-1</v>
      </c>
      <c r="AI137" s="8">
        <v>-1</v>
      </c>
      <c r="AJ137" s="8">
        <v>-1</v>
      </c>
      <c r="AK137" s="12">
        <v>66</v>
      </c>
    </row>
    <row r="138" spans="1:42" x14ac:dyDescent="0.2">
      <c r="A138" s="3" t="s">
        <v>51</v>
      </c>
      <c r="B138" s="3" t="s">
        <v>52</v>
      </c>
      <c r="C138" s="3" t="s">
        <v>7</v>
      </c>
      <c r="D138" s="3" t="s">
        <v>20</v>
      </c>
      <c r="E138" s="38" t="s">
        <v>25</v>
      </c>
      <c r="F138" s="3" t="s">
        <v>8</v>
      </c>
      <c r="G138" s="8"/>
      <c r="H138" s="8"/>
      <c r="I138" s="8"/>
      <c r="J138" s="8">
        <v>24</v>
      </c>
      <c r="K138" s="8">
        <v>6</v>
      </c>
      <c r="L138" s="8">
        <v>13.9</v>
      </c>
      <c r="M138" s="8">
        <v>16.100000000000001</v>
      </c>
      <c r="N138" s="8">
        <v>7.2</v>
      </c>
      <c r="O138" s="8">
        <v>9.6</v>
      </c>
      <c r="P138" s="8">
        <v>10.285</v>
      </c>
      <c r="Q138" s="8"/>
      <c r="R138" s="8"/>
      <c r="S138" s="8"/>
      <c r="T138" s="8"/>
      <c r="U138" s="8"/>
      <c r="V138" s="8"/>
      <c r="W138" s="8"/>
      <c r="X138" s="8"/>
      <c r="Y138" s="8"/>
      <c r="Z138" s="8"/>
      <c r="AA138" s="8"/>
      <c r="AB138" s="8"/>
      <c r="AC138" s="8">
        <v>1.367</v>
      </c>
      <c r="AD138" s="8">
        <v>1.79</v>
      </c>
      <c r="AE138" s="8">
        <v>1.952</v>
      </c>
      <c r="AF138" s="8">
        <v>0.69299999999999995</v>
      </c>
      <c r="AG138" s="8">
        <v>0.19</v>
      </c>
      <c r="AH138" s="8">
        <v>0.91900000000000004</v>
      </c>
      <c r="AI138" s="8"/>
      <c r="AJ138" s="8"/>
      <c r="AK138" s="12">
        <v>67</v>
      </c>
      <c r="AM138" s="9">
        <f>+AP138/$AP$3</f>
        <v>2.8940614988622699E-4</v>
      </c>
      <c r="AN138" s="10">
        <f>+AN136+AM138</f>
        <v>0.9976571359688069</v>
      </c>
      <c r="AP138" s="5">
        <f>SUM(G138:AJ138)</f>
        <v>93.995999999999995</v>
      </c>
    </row>
    <row r="139" spans="1:42" x14ac:dyDescent="0.2">
      <c r="A139" s="3" t="s">
        <v>51</v>
      </c>
      <c r="B139" s="3" t="s">
        <v>52</v>
      </c>
      <c r="C139" s="3" t="s">
        <v>7</v>
      </c>
      <c r="D139" s="3" t="s">
        <v>20</v>
      </c>
      <c r="E139" s="38" t="s">
        <v>25</v>
      </c>
      <c r="F139" s="3" t="s">
        <v>9</v>
      </c>
      <c r="G139" s="8"/>
      <c r="H139" s="8"/>
      <c r="I139" s="8"/>
      <c r="J139" s="8">
        <v>-1</v>
      </c>
      <c r="K139" s="8">
        <v>-1</v>
      </c>
      <c r="L139" s="8">
        <v>-1</v>
      </c>
      <c r="M139" s="8">
        <v>-1</v>
      </c>
      <c r="N139" s="8">
        <v>-1</v>
      </c>
      <c r="O139" s="8">
        <v>-1</v>
      </c>
      <c r="P139" s="8">
        <v>-1</v>
      </c>
      <c r="Q139" s="8"/>
      <c r="R139" s="8"/>
      <c r="S139" s="8"/>
      <c r="T139" s="8"/>
      <c r="U139" s="8"/>
      <c r="V139" s="8"/>
      <c r="W139" s="8"/>
      <c r="X139" s="8"/>
      <c r="Y139" s="8"/>
      <c r="Z139" s="8"/>
      <c r="AA139" s="8"/>
      <c r="AB139" s="8"/>
      <c r="AC139" s="8">
        <v>-1</v>
      </c>
      <c r="AD139" s="8">
        <v>-1</v>
      </c>
      <c r="AE139" s="8">
        <v>-1</v>
      </c>
      <c r="AF139" s="8">
        <v>-1</v>
      </c>
      <c r="AG139" s="8">
        <v>-1</v>
      </c>
      <c r="AH139" s="8">
        <v>-1</v>
      </c>
      <c r="AI139" s="8"/>
      <c r="AJ139" s="8"/>
      <c r="AK139" s="12">
        <v>67</v>
      </c>
    </row>
    <row r="140" spans="1:42" x14ac:dyDescent="0.2">
      <c r="A140" s="3" t="s">
        <v>51</v>
      </c>
      <c r="B140" s="3" t="s">
        <v>52</v>
      </c>
      <c r="C140" s="3" t="s">
        <v>7</v>
      </c>
      <c r="D140" s="3" t="s">
        <v>23</v>
      </c>
      <c r="E140" s="38" t="s">
        <v>11</v>
      </c>
      <c r="F140" s="3" t="s">
        <v>8</v>
      </c>
      <c r="G140" s="8"/>
      <c r="H140" s="8"/>
      <c r="I140" s="8"/>
      <c r="J140" s="8"/>
      <c r="K140" s="8"/>
      <c r="L140" s="8"/>
      <c r="M140" s="8"/>
      <c r="N140" s="8"/>
      <c r="O140" s="8"/>
      <c r="P140" s="8"/>
      <c r="Q140" s="8"/>
      <c r="R140" s="8"/>
      <c r="S140" s="8">
        <v>90</v>
      </c>
      <c r="T140" s="8"/>
      <c r="U140" s="8"/>
      <c r="V140" s="8"/>
      <c r="W140" s="8"/>
      <c r="X140" s="8"/>
      <c r="Y140" s="8"/>
      <c r="Z140" s="8"/>
      <c r="AA140" s="8"/>
      <c r="AB140" s="8"/>
      <c r="AC140" s="8"/>
      <c r="AD140" s="8"/>
      <c r="AE140" s="8"/>
      <c r="AF140" s="8"/>
      <c r="AG140" s="8"/>
      <c r="AH140" s="8"/>
      <c r="AI140" s="8"/>
      <c r="AJ140" s="8"/>
      <c r="AK140" s="12">
        <v>68</v>
      </c>
      <c r="AM140" s="9">
        <f>+AP140/$AP$3</f>
        <v>2.7710278617984203E-4</v>
      </c>
      <c r="AN140" s="10">
        <f>+AN138+AM140</f>
        <v>0.99793423875498677</v>
      </c>
      <c r="AP140" s="5">
        <f>SUM(G140:AJ140)</f>
        <v>90</v>
      </c>
    </row>
    <row r="141" spans="1:42" x14ac:dyDescent="0.2">
      <c r="A141" s="3" t="s">
        <v>51</v>
      </c>
      <c r="B141" s="3" t="s">
        <v>52</v>
      </c>
      <c r="C141" s="3" t="s">
        <v>7</v>
      </c>
      <c r="D141" s="3" t="s">
        <v>23</v>
      </c>
      <c r="E141" s="38" t="s">
        <v>11</v>
      </c>
      <c r="F141" s="3" t="s">
        <v>9</v>
      </c>
      <c r="G141" s="8"/>
      <c r="H141" s="8"/>
      <c r="I141" s="8"/>
      <c r="J141" s="8"/>
      <c r="K141" s="8"/>
      <c r="L141" s="8"/>
      <c r="M141" s="8"/>
      <c r="N141" s="8"/>
      <c r="O141" s="8"/>
      <c r="P141" s="8"/>
      <c r="Q141" s="8"/>
      <c r="R141" s="8"/>
      <c r="S141" s="8">
        <v>-1</v>
      </c>
      <c r="T141" s="8"/>
      <c r="U141" s="8"/>
      <c r="V141" s="8"/>
      <c r="W141" s="8"/>
      <c r="X141" s="8"/>
      <c r="Y141" s="8"/>
      <c r="Z141" s="8"/>
      <c r="AA141" s="8"/>
      <c r="AB141" s="8"/>
      <c r="AC141" s="8"/>
      <c r="AD141" s="8"/>
      <c r="AE141" s="8"/>
      <c r="AF141" s="8"/>
      <c r="AG141" s="8"/>
      <c r="AH141" s="8"/>
      <c r="AI141" s="8"/>
      <c r="AJ141" s="8"/>
      <c r="AK141" s="12">
        <v>68</v>
      </c>
    </row>
    <row r="142" spans="1:42" x14ac:dyDescent="0.2">
      <c r="A142" s="3" t="s">
        <v>51</v>
      </c>
      <c r="B142" s="3" t="s">
        <v>52</v>
      </c>
      <c r="C142" s="3" t="s">
        <v>7</v>
      </c>
      <c r="D142" s="3" t="s">
        <v>146</v>
      </c>
      <c r="E142" s="38" t="s">
        <v>16</v>
      </c>
      <c r="F142" s="3" t="s">
        <v>8</v>
      </c>
      <c r="G142" s="8">
        <v>1</v>
      </c>
      <c r="H142" s="8">
        <v>6</v>
      </c>
      <c r="I142" s="8">
        <v>1</v>
      </c>
      <c r="J142" s="8">
        <v>1</v>
      </c>
      <c r="K142" s="8">
        <v>1</v>
      </c>
      <c r="L142" s="8">
        <v>1</v>
      </c>
      <c r="M142" s="8">
        <v>0.1</v>
      </c>
      <c r="N142" s="8"/>
      <c r="O142" s="8"/>
      <c r="P142" s="8"/>
      <c r="Q142" s="8">
        <v>26.873999999999999</v>
      </c>
      <c r="R142" s="8">
        <v>19.03</v>
      </c>
      <c r="S142" s="8"/>
      <c r="T142" s="8"/>
      <c r="U142" s="8"/>
      <c r="V142" s="8"/>
      <c r="W142" s="8">
        <v>5.0999999999999997E-2</v>
      </c>
      <c r="X142" s="8"/>
      <c r="Y142" s="8">
        <v>1.2999999999999999E-2</v>
      </c>
      <c r="Z142" s="8">
        <v>1.2E-2</v>
      </c>
      <c r="AA142" s="8"/>
      <c r="AB142" s="8">
        <v>4.2000000000000003E-2</v>
      </c>
      <c r="AC142" s="8"/>
      <c r="AD142" s="8"/>
      <c r="AE142" s="8"/>
      <c r="AF142" s="8"/>
      <c r="AG142" s="8">
        <v>0.38100000000000001</v>
      </c>
      <c r="AH142" s="8">
        <v>8.9999999999999993E-3</v>
      </c>
      <c r="AI142" s="8">
        <v>0.93799999999999994</v>
      </c>
      <c r="AJ142" s="8">
        <v>6.0000000000000001E-3</v>
      </c>
      <c r="AK142" s="12">
        <v>69</v>
      </c>
      <c r="AM142" s="9">
        <f>+AP142/$AP$3</f>
        <v>1.7998133854365387E-4</v>
      </c>
      <c r="AN142" s="10">
        <f>+AN140+AM142</f>
        <v>0.99811422009353046</v>
      </c>
      <c r="AP142" s="5">
        <f>SUM(G142:AJ142)</f>
        <v>58.456000000000003</v>
      </c>
    </row>
    <row r="143" spans="1:42" x14ac:dyDescent="0.2">
      <c r="A143" s="3" t="s">
        <v>51</v>
      </c>
      <c r="B143" s="3" t="s">
        <v>52</v>
      </c>
      <c r="C143" s="3" t="s">
        <v>7</v>
      </c>
      <c r="D143" s="3" t="s">
        <v>146</v>
      </c>
      <c r="E143" s="38" t="s">
        <v>16</v>
      </c>
      <c r="F143" s="3" t="s">
        <v>9</v>
      </c>
      <c r="G143" s="8" t="s">
        <v>13</v>
      </c>
      <c r="H143" s="8" t="s">
        <v>13</v>
      </c>
      <c r="I143" s="8" t="s">
        <v>13</v>
      </c>
      <c r="J143" s="8" t="s">
        <v>13</v>
      </c>
      <c r="K143" s="8" t="s">
        <v>13</v>
      </c>
      <c r="L143" s="8" t="s">
        <v>13</v>
      </c>
      <c r="M143" s="8">
        <v>-1</v>
      </c>
      <c r="N143" s="8"/>
      <c r="O143" s="8"/>
      <c r="P143" s="8"/>
      <c r="Q143" s="8">
        <v>-1</v>
      </c>
      <c r="R143" s="8" t="s">
        <v>13</v>
      </c>
      <c r="S143" s="8"/>
      <c r="T143" s="8"/>
      <c r="U143" s="8"/>
      <c r="V143" s="8"/>
      <c r="W143" s="8" t="s">
        <v>13</v>
      </c>
      <c r="X143" s="8"/>
      <c r="Y143" s="8" t="s">
        <v>13</v>
      </c>
      <c r="Z143" s="8" t="s">
        <v>13</v>
      </c>
      <c r="AA143" s="8"/>
      <c r="AB143" s="8" t="s">
        <v>13</v>
      </c>
      <c r="AC143" s="8"/>
      <c r="AD143" s="8"/>
      <c r="AE143" s="8"/>
      <c r="AF143" s="8"/>
      <c r="AG143" s="8" t="s">
        <v>13</v>
      </c>
      <c r="AH143" s="8">
        <v>-1</v>
      </c>
      <c r="AI143" s="8" t="s">
        <v>13</v>
      </c>
      <c r="AJ143" s="8" t="s">
        <v>13</v>
      </c>
      <c r="AK143" s="12">
        <v>69</v>
      </c>
    </row>
    <row r="144" spans="1:42" x14ac:dyDescent="0.2">
      <c r="A144" s="3" t="s">
        <v>51</v>
      </c>
      <c r="B144" s="3" t="s">
        <v>52</v>
      </c>
      <c r="C144" s="3" t="s">
        <v>7</v>
      </c>
      <c r="D144" s="3" t="s">
        <v>64</v>
      </c>
      <c r="E144" s="38" t="s">
        <v>21</v>
      </c>
      <c r="F144" s="3" t="s">
        <v>8</v>
      </c>
      <c r="G144" s="8"/>
      <c r="H144" s="8"/>
      <c r="I144" s="8"/>
      <c r="J144" s="8"/>
      <c r="K144" s="8"/>
      <c r="L144" s="8"/>
      <c r="M144" s="8"/>
      <c r="N144" s="8"/>
      <c r="O144" s="8"/>
      <c r="P144" s="8">
        <v>58.1</v>
      </c>
      <c r="Q144" s="8"/>
      <c r="R144" s="8"/>
      <c r="S144" s="8"/>
      <c r="T144" s="8"/>
      <c r="U144" s="8"/>
      <c r="V144" s="8"/>
      <c r="W144" s="8"/>
      <c r="X144" s="8"/>
      <c r="Y144" s="8"/>
      <c r="Z144" s="8"/>
      <c r="AA144" s="8"/>
      <c r="AB144" s="8"/>
      <c r="AC144" s="8"/>
      <c r="AD144" s="8"/>
      <c r="AE144" s="8"/>
      <c r="AF144" s="8"/>
      <c r="AG144" s="8"/>
      <c r="AH144" s="8"/>
      <c r="AI144" s="8"/>
      <c r="AJ144" s="8"/>
      <c r="AK144" s="12">
        <v>70</v>
      </c>
      <c r="AM144" s="9">
        <f>+AP144/$AP$3</f>
        <v>1.7888524307832027E-4</v>
      </c>
      <c r="AN144" s="10">
        <f>+AN142+AM144</f>
        <v>0.99829310533660875</v>
      </c>
      <c r="AP144" s="5">
        <f>SUM(G144:AJ144)</f>
        <v>58.1</v>
      </c>
    </row>
    <row r="145" spans="1:42" x14ac:dyDescent="0.2">
      <c r="A145" s="3" t="s">
        <v>51</v>
      </c>
      <c r="B145" s="3" t="s">
        <v>52</v>
      </c>
      <c r="C145" s="3" t="s">
        <v>7</v>
      </c>
      <c r="D145" s="3" t="s">
        <v>64</v>
      </c>
      <c r="E145" s="38" t="s">
        <v>21</v>
      </c>
      <c r="F145" s="3" t="s">
        <v>9</v>
      </c>
      <c r="G145" s="8"/>
      <c r="H145" s="8"/>
      <c r="I145" s="8"/>
      <c r="J145" s="8"/>
      <c r="K145" s="8"/>
      <c r="L145" s="8"/>
      <c r="M145" s="8"/>
      <c r="N145" s="8"/>
      <c r="O145" s="8"/>
      <c r="P145" s="8" t="s">
        <v>13</v>
      </c>
      <c r="Q145" s="8"/>
      <c r="R145" s="8"/>
      <c r="S145" s="8"/>
      <c r="T145" s="8"/>
      <c r="U145" s="8"/>
      <c r="V145" s="8"/>
      <c r="W145" s="8"/>
      <c r="X145" s="8"/>
      <c r="Y145" s="8"/>
      <c r="Z145" s="8"/>
      <c r="AA145" s="8"/>
      <c r="AB145" s="8"/>
      <c r="AC145" s="8"/>
      <c r="AD145" s="8"/>
      <c r="AE145" s="8"/>
      <c r="AF145" s="8"/>
      <c r="AG145" s="8"/>
      <c r="AH145" s="8"/>
      <c r="AI145" s="8"/>
      <c r="AJ145" s="8"/>
      <c r="AK145" s="12">
        <v>70</v>
      </c>
    </row>
    <row r="146" spans="1:42" x14ac:dyDescent="0.2">
      <c r="A146" s="3" t="s">
        <v>51</v>
      </c>
      <c r="B146" s="3" t="s">
        <v>52</v>
      </c>
      <c r="C146" s="3" t="s">
        <v>7</v>
      </c>
      <c r="D146" s="3" t="s">
        <v>23</v>
      </c>
      <c r="E146" s="38" t="s">
        <v>27</v>
      </c>
      <c r="F146" s="3" t="s">
        <v>8</v>
      </c>
      <c r="G146" s="8"/>
      <c r="H146" s="8"/>
      <c r="I146" s="8"/>
      <c r="J146" s="8"/>
      <c r="K146" s="8"/>
      <c r="L146" s="8"/>
      <c r="M146" s="8"/>
      <c r="N146" s="8"/>
      <c r="O146" s="8"/>
      <c r="P146" s="8"/>
      <c r="Q146" s="8"/>
      <c r="R146" s="8"/>
      <c r="S146" s="8"/>
      <c r="T146" s="8"/>
      <c r="U146" s="8"/>
      <c r="V146" s="8"/>
      <c r="W146" s="8"/>
      <c r="X146" s="8"/>
      <c r="Y146" s="8"/>
      <c r="Z146" s="8"/>
      <c r="AA146" s="8">
        <v>35.613999999999997</v>
      </c>
      <c r="AB146" s="8"/>
      <c r="AC146" s="8"/>
      <c r="AD146" s="8"/>
      <c r="AE146" s="8"/>
      <c r="AF146" s="8">
        <v>21</v>
      </c>
      <c r="AG146" s="8"/>
      <c r="AH146" s="8"/>
      <c r="AI146" s="8"/>
      <c r="AJ146" s="8"/>
      <c r="AK146" s="12">
        <v>71</v>
      </c>
      <c r="AM146" s="9">
        <f>+AP146/$AP$3</f>
        <v>1.743099681865064E-4</v>
      </c>
      <c r="AN146" s="10">
        <f>+AN144+AM146</f>
        <v>0.99846741530479521</v>
      </c>
      <c r="AP146" s="5">
        <f>SUM(G146:AJ146)</f>
        <v>56.613999999999997</v>
      </c>
    </row>
    <row r="147" spans="1:42" x14ac:dyDescent="0.2">
      <c r="A147" s="3" t="s">
        <v>51</v>
      </c>
      <c r="B147" s="3" t="s">
        <v>52</v>
      </c>
      <c r="C147" s="3" t="s">
        <v>7</v>
      </c>
      <c r="D147" s="3" t="s">
        <v>23</v>
      </c>
      <c r="E147" s="38" t="s">
        <v>27</v>
      </c>
      <c r="F147" s="3" t="s">
        <v>9</v>
      </c>
      <c r="G147" s="8"/>
      <c r="H147" s="8"/>
      <c r="I147" s="8"/>
      <c r="J147" s="8"/>
      <c r="K147" s="8"/>
      <c r="L147" s="8"/>
      <c r="M147" s="8"/>
      <c r="N147" s="8"/>
      <c r="O147" s="8"/>
      <c r="P147" s="8"/>
      <c r="Q147" s="8"/>
      <c r="R147" s="8"/>
      <c r="S147" s="8"/>
      <c r="T147" s="8"/>
      <c r="U147" s="8"/>
      <c r="V147" s="8"/>
      <c r="W147" s="8"/>
      <c r="X147" s="8"/>
      <c r="Y147" s="8"/>
      <c r="Z147" s="8"/>
      <c r="AA147" s="8">
        <v>-1</v>
      </c>
      <c r="AB147" s="8"/>
      <c r="AC147" s="8"/>
      <c r="AD147" s="8"/>
      <c r="AE147" s="8"/>
      <c r="AF147" s="8">
        <v>-1</v>
      </c>
      <c r="AG147" s="8"/>
      <c r="AH147" s="8"/>
      <c r="AI147" s="8"/>
      <c r="AJ147" s="8"/>
      <c r="AK147" s="12">
        <v>71</v>
      </c>
    </row>
    <row r="148" spans="1:42" x14ac:dyDescent="0.2">
      <c r="A148" s="3" t="s">
        <v>51</v>
      </c>
      <c r="B148" s="3" t="s">
        <v>52</v>
      </c>
      <c r="C148" s="3" t="s">
        <v>7</v>
      </c>
      <c r="D148" s="3" t="s">
        <v>137</v>
      </c>
      <c r="E148" s="38" t="s">
        <v>25</v>
      </c>
      <c r="F148" s="3" t="s">
        <v>8</v>
      </c>
      <c r="G148" s="8"/>
      <c r="H148" s="8"/>
      <c r="I148" s="8"/>
      <c r="J148" s="8"/>
      <c r="K148" s="8"/>
      <c r="L148" s="8"/>
      <c r="M148" s="8"/>
      <c r="N148" s="8"/>
      <c r="O148" s="8"/>
      <c r="P148" s="8"/>
      <c r="Q148" s="8"/>
      <c r="R148" s="8"/>
      <c r="S148" s="8"/>
      <c r="T148" s="8"/>
      <c r="U148" s="8"/>
      <c r="V148" s="8">
        <v>5.0000000000000001E-3</v>
      </c>
      <c r="W148" s="8">
        <v>0.51300000000000001</v>
      </c>
      <c r="X148" s="8">
        <v>5.3840000000000003</v>
      </c>
      <c r="Y148" s="8">
        <v>1.49</v>
      </c>
      <c r="Z148" s="8">
        <v>0.72299999999999998</v>
      </c>
      <c r="AA148" s="8">
        <v>3.19</v>
      </c>
      <c r="AB148" s="8"/>
      <c r="AC148" s="8">
        <v>8.4309999999999992</v>
      </c>
      <c r="AD148" s="8">
        <v>7.4589999999999996</v>
      </c>
      <c r="AE148" s="8">
        <v>6.085</v>
      </c>
      <c r="AF148" s="8">
        <v>2.04</v>
      </c>
      <c r="AG148" s="8">
        <v>16.346</v>
      </c>
      <c r="AH148" s="8">
        <v>0.32700000000000001</v>
      </c>
      <c r="AI148" s="8">
        <v>0.185</v>
      </c>
      <c r="AJ148" s="8">
        <v>0.14299999999999999</v>
      </c>
      <c r="AK148" s="12">
        <v>72</v>
      </c>
      <c r="AM148" s="9">
        <f>+AP148/$AP$3</f>
        <v>1.6109216528572794E-4</v>
      </c>
      <c r="AN148" s="10">
        <f>+AN146+AM148</f>
        <v>0.99862850747008092</v>
      </c>
      <c r="AP148" s="5">
        <f>SUM(G148:AJ148)</f>
        <v>52.320999999999998</v>
      </c>
    </row>
    <row r="149" spans="1:42" x14ac:dyDescent="0.2">
      <c r="A149" s="3" t="s">
        <v>51</v>
      </c>
      <c r="B149" s="3" t="s">
        <v>52</v>
      </c>
      <c r="C149" s="3" t="s">
        <v>7</v>
      </c>
      <c r="D149" s="3" t="s">
        <v>137</v>
      </c>
      <c r="E149" s="38" t="s">
        <v>25</v>
      </c>
      <c r="F149" s="3" t="s">
        <v>9</v>
      </c>
      <c r="G149" s="8"/>
      <c r="H149" s="8"/>
      <c r="I149" s="8"/>
      <c r="J149" s="8"/>
      <c r="K149" s="8"/>
      <c r="L149" s="8"/>
      <c r="M149" s="8"/>
      <c r="N149" s="8"/>
      <c r="O149" s="8"/>
      <c r="P149" s="8"/>
      <c r="Q149" s="8"/>
      <c r="R149" s="8"/>
      <c r="S149" s="8"/>
      <c r="T149" s="8"/>
      <c r="U149" s="8"/>
      <c r="V149" s="8">
        <v>-1</v>
      </c>
      <c r="W149" s="8">
        <v>-1</v>
      </c>
      <c r="X149" s="8">
        <v>-1</v>
      </c>
      <c r="Y149" s="8">
        <v>-1</v>
      </c>
      <c r="Z149" s="8">
        <v>-1</v>
      </c>
      <c r="AA149" s="8">
        <v>-1</v>
      </c>
      <c r="AB149" s="8"/>
      <c r="AC149" s="8">
        <v>-1</v>
      </c>
      <c r="AD149" s="8">
        <v>-1</v>
      </c>
      <c r="AE149" s="8" t="s">
        <v>13</v>
      </c>
      <c r="AF149" s="8">
        <v>-1</v>
      </c>
      <c r="AG149" s="8" t="s">
        <v>13</v>
      </c>
      <c r="AH149" s="8">
        <v>-1</v>
      </c>
      <c r="AI149" s="8" t="s">
        <v>13</v>
      </c>
      <c r="AJ149" s="8" t="s">
        <v>13</v>
      </c>
      <c r="AK149" s="12">
        <v>72</v>
      </c>
    </row>
    <row r="150" spans="1:42" x14ac:dyDescent="0.2">
      <c r="A150" s="3" t="s">
        <v>51</v>
      </c>
      <c r="B150" s="3" t="s">
        <v>52</v>
      </c>
      <c r="C150" s="3" t="s">
        <v>7</v>
      </c>
      <c r="D150" s="3" t="s">
        <v>136</v>
      </c>
      <c r="E150" s="38" t="s">
        <v>33</v>
      </c>
      <c r="F150" s="3" t="s">
        <v>8</v>
      </c>
      <c r="G150" s="8">
        <v>2.0680000000000001</v>
      </c>
      <c r="H150" s="8">
        <v>2.0680000000000001</v>
      </c>
      <c r="I150" s="8"/>
      <c r="J150" s="8">
        <v>0.16</v>
      </c>
      <c r="K150" s="8">
        <v>0.27</v>
      </c>
      <c r="L150" s="8">
        <v>0.18</v>
      </c>
      <c r="M150" s="8">
        <v>0.19</v>
      </c>
      <c r="N150" s="8">
        <v>3</v>
      </c>
      <c r="O150" s="8">
        <v>1.8</v>
      </c>
      <c r="P150" s="8">
        <v>1.07</v>
      </c>
      <c r="Q150" s="8">
        <v>1.01</v>
      </c>
      <c r="R150" s="8">
        <v>2.1219999999999999</v>
      </c>
      <c r="S150" s="8"/>
      <c r="T150" s="8">
        <v>0.67200000000000004</v>
      </c>
      <c r="U150" s="8">
        <v>0.308</v>
      </c>
      <c r="V150" s="8">
        <v>0.46899999999999997</v>
      </c>
      <c r="W150" s="8">
        <v>1.764</v>
      </c>
      <c r="X150" s="8">
        <v>1.157</v>
      </c>
      <c r="Y150" s="8">
        <v>1.5049999999999999</v>
      </c>
      <c r="Z150" s="8">
        <v>0.97599999999999998</v>
      </c>
      <c r="AA150" s="8">
        <v>1.627</v>
      </c>
      <c r="AB150" s="8">
        <v>0.87</v>
      </c>
      <c r="AC150" s="8">
        <v>0.33800000000000002</v>
      </c>
      <c r="AD150" s="8">
        <v>10.912000000000001</v>
      </c>
      <c r="AE150" s="8">
        <v>2.597</v>
      </c>
      <c r="AF150" s="8">
        <v>0.78800000000000003</v>
      </c>
      <c r="AG150" s="8">
        <v>1.655</v>
      </c>
      <c r="AH150" s="8">
        <v>0.999</v>
      </c>
      <c r="AI150" s="8">
        <v>0.55600000000000005</v>
      </c>
      <c r="AJ150" s="8">
        <v>0.26700000000000002</v>
      </c>
      <c r="AK150" s="12">
        <v>73</v>
      </c>
      <c r="AM150" s="9">
        <f>+AP150/$AP$3</f>
        <v>1.2746112380303447E-4</v>
      </c>
      <c r="AN150" s="10">
        <f>+AN148+AM150</f>
        <v>0.99875596859388394</v>
      </c>
      <c r="AP150" s="5">
        <f>SUM(G150:AJ150)</f>
        <v>41.398000000000003</v>
      </c>
    </row>
    <row r="151" spans="1:42" x14ac:dyDescent="0.2">
      <c r="A151" s="3" t="s">
        <v>51</v>
      </c>
      <c r="B151" s="3" t="s">
        <v>52</v>
      </c>
      <c r="C151" s="3" t="s">
        <v>7</v>
      </c>
      <c r="D151" s="3" t="s">
        <v>136</v>
      </c>
      <c r="E151" s="38" t="s">
        <v>33</v>
      </c>
      <c r="F151" s="3" t="s">
        <v>9</v>
      </c>
      <c r="G151" s="8">
        <v>-1</v>
      </c>
      <c r="H151" s="8">
        <v>-1</v>
      </c>
      <c r="I151" s="8"/>
      <c r="J151" s="8">
        <v>-1</v>
      </c>
      <c r="K151" s="8">
        <v>-1</v>
      </c>
      <c r="L151" s="8">
        <v>-1</v>
      </c>
      <c r="M151" s="8">
        <v>-1</v>
      </c>
      <c r="N151" s="8">
        <v>-1</v>
      </c>
      <c r="O151" s="8">
        <v>-1</v>
      </c>
      <c r="P151" s="8">
        <v>-1</v>
      </c>
      <c r="Q151" s="8">
        <v>-1</v>
      </c>
      <c r="R151" s="8">
        <v>-1</v>
      </c>
      <c r="S151" s="8"/>
      <c r="T151" s="8">
        <v>-1</v>
      </c>
      <c r="U151" s="8">
        <v>-1</v>
      </c>
      <c r="V151" s="8">
        <v>-1</v>
      </c>
      <c r="W151" s="8">
        <v>-1</v>
      </c>
      <c r="X151" s="8">
        <v>-1</v>
      </c>
      <c r="Y151" s="8">
        <v>-1</v>
      </c>
      <c r="Z151" s="8">
        <v>-1</v>
      </c>
      <c r="AA151" s="8">
        <v>-1</v>
      </c>
      <c r="AB151" s="8">
        <v>-1</v>
      </c>
      <c r="AC151" s="8">
        <v>-1</v>
      </c>
      <c r="AD151" s="8">
        <v>-1</v>
      </c>
      <c r="AE151" s="8">
        <v>-1</v>
      </c>
      <c r="AF151" s="8">
        <v>-1</v>
      </c>
      <c r="AG151" s="8">
        <v>-1</v>
      </c>
      <c r="AH151" s="8">
        <v>-1</v>
      </c>
      <c r="AI151" s="8">
        <v>-1</v>
      </c>
      <c r="AJ151" s="8">
        <v>-1</v>
      </c>
      <c r="AK151" s="12">
        <v>73</v>
      </c>
    </row>
    <row r="152" spans="1:42" x14ac:dyDescent="0.2">
      <c r="A152" s="3" t="s">
        <v>51</v>
      </c>
      <c r="B152" s="3" t="s">
        <v>52</v>
      </c>
      <c r="C152" s="3" t="s">
        <v>17</v>
      </c>
      <c r="D152" s="3" t="s">
        <v>26</v>
      </c>
      <c r="E152" s="38" t="s">
        <v>27</v>
      </c>
      <c r="F152" s="3" t="s">
        <v>8</v>
      </c>
      <c r="G152" s="8"/>
      <c r="H152" s="8"/>
      <c r="I152" s="8"/>
      <c r="J152" s="8"/>
      <c r="K152" s="8"/>
      <c r="L152" s="8"/>
      <c r="M152" s="8"/>
      <c r="N152" s="8"/>
      <c r="O152" s="8"/>
      <c r="P152" s="8"/>
      <c r="Q152" s="8"/>
      <c r="R152" s="8"/>
      <c r="S152" s="8"/>
      <c r="T152" s="8">
        <v>13.826000000000001</v>
      </c>
      <c r="U152" s="8">
        <v>7.3390000000000004</v>
      </c>
      <c r="V152" s="8">
        <v>8.3930000000000007</v>
      </c>
      <c r="W152" s="8">
        <v>1.0429999999999999</v>
      </c>
      <c r="X152" s="8"/>
      <c r="Y152" s="8">
        <v>3.0000000000000001E-3</v>
      </c>
      <c r="Z152" s="8"/>
      <c r="AA152" s="8"/>
      <c r="AB152" s="8">
        <v>0.53700000000000003</v>
      </c>
      <c r="AC152" s="8">
        <v>1.0529999999999999</v>
      </c>
      <c r="AD152" s="8">
        <v>3.8119999999999998</v>
      </c>
      <c r="AE152" s="8">
        <v>1.0289999999999999</v>
      </c>
      <c r="AF152" s="8">
        <v>0.22500000000000001</v>
      </c>
      <c r="AG152" s="8">
        <v>1.849</v>
      </c>
      <c r="AH152" s="8">
        <v>0.81200000000000006</v>
      </c>
      <c r="AI152" s="8"/>
      <c r="AJ152" s="8"/>
      <c r="AK152" s="12">
        <v>74</v>
      </c>
      <c r="AM152" s="9">
        <f>+AP152/$AP$3</f>
        <v>1.2291355918983858E-4</v>
      </c>
      <c r="AN152" s="10">
        <f>+AN150+AM152</f>
        <v>0.99887888215307374</v>
      </c>
      <c r="AP152" s="5">
        <f>SUM(G152:AJ152)</f>
        <v>39.920999999999992</v>
      </c>
    </row>
    <row r="153" spans="1:42" x14ac:dyDescent="0.2">
      <c r="A153" s="3" t="s">
        <v>51</v>
      </c>
      <c r="B153" s="3" t="s">
        <v>52</v>
      </c>
      <c r="C153" s="3" t="s">
        <v>17</v>
      </c>
      <c r="D153" s="3" t="s">
        <v>26</v>
      </c>
      <c r="E153" s="38" t="s">
        <v>27</v>
      </c>
      <c r="F153" s="3" t="s">
        <v>9</v>
      </c>
      <c r="G153" s="8"/>
      <c r="H153" s="8"/>
      <c r="I153" s="8"/>
      <c r="J153" s="8"/>
      <c r="K153" s="8"/>
      <c r="L153" s="8"/>
      <c r="M153" s="8"/>
      <c r="N153" s="8"/>
      <c r="O153" s="8"/>
      <c r="P153" s="8"/>
      <c r="Q153" s="8"/>
      <c r="R153" s="8"/>
      <c r="S153" s="8"/>
      <c r="T153" s="8" t="s">
        <v>13</v>
      </c>
      <c r="U153" s="8" t="s">
        <v>13</v>
      </c>
      <c r="V153" s="8" t="s">
        <v>13</v>
      </c>
      <c r="W153" s="8" t="s">
        <v>13</v>
      </c>
      <c r="X153" s="8"/>
      <c r="Y153" s="8" t="s">
        <v>13</v>
      </c>
      <c r="Z153" s="8"/>
      <c r="AA153" s="8"/>
      <c r="AB153" s="8">
        <v>-1</v>
      </c>
      <c r="AC153" s="8">
        <v>-1</v>
      </c>
      <c r="AD153" s="8">
        <v>-1</v>
      </c>
      <c r="AE153" s="8" t="s">
        <v>13</v>
      </c>
      <c r="AF153" s="8" t="s">
        <v>13</v>
      </c>
      <c r="AG153" s="8" t="s">
        <v>13</v>
      </c>
      <c r="AH153" s="8" t="s">
        <v>13</v>
      </c>
      <c r="AI153" s="8"/>
      <c r="AJ153" s="8"/>
      <c r="AK153" s="12">
        <v>74</v>
      </c>
    </row>
    <row r="154" spans="1:42" x14ac:dyDescent="0.2">
      <c r="A154" s="3" t="s">
        <v>51</v>
      </c>
      <c r="B154" s="3" t="s">
        <v>52</v>
      </c>
      <c r="C154" s="3" t="s">
        <v>7</v>
      </c>
      <c r="D154" s="3" t="s">
        <v>136</v>
      </c>
      <c r="E154" s="38" t="s">
        <v>25</v>
      </c>
      <c r="F154" s="3" t="s">
        <v>8</v>
      </c>
      <c r="G154" s="8">
        <v>1</v>
      </c>
      <c r="H154" s="8">
        <v>2.5999999999999999E-2</v>
      </c>
      <c r="I154" s="8"/>
      <c r="J154" s="8">
        <v>0.18</v>
      </c>
      <c r="K154" s="8">
        <v>10.050000000000001</v>
      </c>
      <c r="L154" s="8">
        <v>1.07</v>
      </c>
      <c r="M154" s="8">
        <v>4.0199999999999996</v>
      </c>
      <c r="N154" s="8">
        <v>2.86</v>
      </c>
      <c r="O154" s="8">
        <v>3.78</v>
      </c>
      <c r="P154" s="8">
        <v>0.24</v>
      </c>
      <c r="Q154" s="8">
        <v>0.22</v>
      </c>
      <c r="R154" s="8">
        <v>0.152</v>
      </c>
      <c r="S154" s="8">
        <v>0.94</v>
      </c>
      <c r="T154" s="8">
        <v>2.0190000000000001</v>
      </c>
      <c r="U154" s="8">
        <v>1.31</v>
      </c>
      <c r="V154" s="8">
        <v>0.39600000000000002</v>
      </c>
      <c r="W154" s="8">
        <v>0.47199999999999998</v>
      </c>
      <c r="X154" s="8">
        <v>1.1120000000000001</v>
      </c>
      <c r="Y154" s="8">
        <v>1.64</v>
      </c>
      <c r="Z154" s="8">
        <v>0.71599999999999997</v>
      </c>
      <c r="AA154" s="8">
        <v>0.14000000000000001</v>
      </c>
      <c r="AB154" s="8">
        <v>0.80300000000000005</v>
      </c>
      <c r="AC154" s="8">
        <v>0.16500000000000001</v>
      </c>
      <c r="AD154" s="8">
        <v>6.0999999999999999E-2</v>
      </c>
      <c r="AE154" s="8">
        <v>1.022</v>
      </c>
      <c r="AF154" s="8">
        <v>4.3999999999999997E-2</v>
      </c>
      <c r="AG154" s="8">
        <v>1.9E-2</v>
      </c>
      <c r="AH154" s="8">
        <v>1.7999999999999999E-2</v>
      </c>
      <c r="AI154" s="8">
        <v>2.4E-2</v>
      </c>
      <c r="AJ154" s="8">
        <v>5.8999999999999997E-2</v>
      </c>
      <c r="AK154" s="12">
        <v>75</v>
      </c>
      <c r="AM154" s="9">
        <f>+AP154/$AP$3</f>
        <v>1.0640131205336644E-4</v>
      </c>
      <c r="AN154" s="10">
        <f>+AN152+AM154</f>
        <v>0.99898528346512716</v>
      </c>
      <c r="AP154" s="5">
        <f>SUM(G154:AJ154)</f>
        <v>34.557999999999993</v>
      </c>
    </row>
    <row r="155" spans="1:42" x14ac:dyDescent="0.2">
      <c r="A155" s="3" t="s">
        <v>51</v>
      </c>
      <c r="B155" s="3" t="s">
        <v>52</v>
      </c>
      <c r="C155" s="3" t="s">
        <v>7</v>
      </c>
      <c r="D155" s="3" t="s">
        <v>136</v>
      </c>
      <c r="E155" s="38" t="s">
        <v>25</v>
      </c>
      <c r="F155" s="3" t="s">
        <v>9</v>
      </c>
      <c r="G155" s="8" t="s">
        <v>13</v>
      </c>
      <c r="H155" s="8" t="s">
        <v>13</v>
      </c>
      <c r="I155" s="8" t="s">
        <v>13</v>
      </c>
      <c r="J155" s="8" t="s">
        <v>13</v>
      </c>
      <c r="K155" s="8" t="s">
        <v>14</v>
      </c>
      <c r="L155" s="8" t="s">
        <v>14</v>
      </c>
      <c r="M155" s="8" t="s">
        <v>14</v>
      </c>
      <c r="N155" s="8" t="s">
        <v>14</v>
      </c>
      <c r="O155" s="8" t="s">
        <v>13</v>
      </c>
      <c r="P155" s="8" t="s">
        <v>14</v>
      </c>
      <c r="Q155" s="8" t="s">
        <v>13</v>
      </c>
      <c r="R155" s="8" t="s">
        <v>14</v>
      </c>
      <c r="S155" s="8" t="s">
        <v>14</v>
      </c>
      <c r="T155" s="8" t="s">
        <v>13</v>
      </c>
      <c r="U155" s="8" t="s">
        <v>13</v>
      </c>
      <c r="V155" s="8" t="s">
        <v>14</v>
      </c>
      <c r="W155" s="8" t="s">
        <v>13</v>
      </c>
      <c r="X155" s="8">
        <v>-1</v>
      </c>
      <c r="Y155" s="8" t="s">
        <v>14</v>
      </c>
      <c r="Z155" s="8" t="s">
        <v>14</v>
      </c>
      <c r="AA155" s="8" t="s">
        <v>14</v>
      </c>
      <c r="AB155" s="8" t="s">
        <v>14</v>
      </c>
      <c r="AC155" s="8" t="s">
        <v>14</v>
      </c>
      <c r="AD155" s="8" t="s">
        <v>14</v>
      </c>
      <c r="AE155" s="8" t="s">
        <v>13</v>
      </c>
      <c r="AF155" s="8" t="s">
        <v>14</v>
      </c>
      <c r="AG155" s="8" t="s">
        <v>14</v>
      </c>
      <c r="AH155" s="8" t="s">
        <v>14</v>
      </c>
      <c r="AI155" s="8" t="s">
        <v>14</v>
      </c>
      <c r="AJ155" s="8" t="s">
        <v>14</v>
      </c>
      <c r="AK155" s="12">
        <v>75</v>
      </c>
    </row>
    <row r="156" spans="1:42" x14ac:dyDescent="0.2">
      <c r="A156" s="3" t="s">
        <v>51</v>
      </c>
      <c r="B156" s="3" t="s">
        <v>52</v>
      </c>
      <c r="C156" s="3" t="s">
        <v>7</v>
      </c>
      <c r="D156" s="3" t="s">
        <v>59</v>
      </c>
      <c r="E156" s="38" t="s">
        <v>16</v>
      </c>
      <c r="F156" s="3" t="s">
        <v>8</v>
      </c>
      <c r="G156" s="8">
        <v>2</v>
      </c>
      <c r="H156" s="8"/>
      <c r="I156" s="8"/>
      <c r="J156" s="8">
        <v>29</v>
      </c>
      <c r="K156" s="8">
        <v>1</v>
      </c>
      <c r="L156" s="8"/>
      <c r="M156" s="8"/>
      <c r="N156" s="8"/>
      <c r="O156" s="8"/>
      <c r="P156" s="8"/>
      <c r="Q156" s="8"/>
      <c r="R156" s="8"/>
      <c r="S156" s="8"/>
      <c r="T156" s="8"/>
      <c r="U156" s="8"/>
      <c r="V156" s="8"/>
      <c r="W156" s="8"/>
      <c r="X156" s="8"/>
      <c r="Y156" s="8"/>
      <c r="Z156" s="8"/>
      <c r="AA156" s="8"/>
      <c r="AB156" s="8"/>
      <c r="AC156" s="8"/>
      <c r="AD156" s="8"/>
      <c r="AE156" s="8"/>
      <c r="AF156" s="8"/>
      <c r="AG156" s="8"/>
      <c r="AH156" s="8"/>
      <c r="AI156" s="8"/>
      <c r="AJ156" s="8"/>
      <c r="AK156" s="12">
        <v>76</v>
      </c>
      <c r="AM156" s="9">
        <f>+AP156/$AP$3</f>
        <v>9.8525435086166066E-5</v>
      </c>
      <c r="AN156" s="10">
        <f>+AN154+AM156</f>
        <v>0.99908380890021331</v>
      </c>
      <c r="AP156" s="5">
        <f>SUM(G156:AJ156)</f>
        <v>32</v>
      </c>
    </row>
    <row r="157" spans="1:42" x14ac:dyDescent="0.2">
      <c r="A157" s="3" t="s">
        <v>51</v>
      </c>
      <c r="B157" s="3" t="s">
        <v>52</v>
      </c>
      <c r="C157" s="3" t="s">
        <v>7</v>
      </c>
      <c r="D157" s="3" t="s">
        <v>59</v>
      </c>
      <c r="E157" s="38" t="s">
        <v>16</v>
      </c>
      <c r="F157" s="3" t="s">
        <v>9</v>
      </c>
      <c r="G157" s="8" t="s">
        <v>13</v>
      </c>
      <c r="H157" s="8"/>
      <c r="I157" s="8"/>
      <c r="J157" s="8" t="s">
        <v>14</v>
      </c>
      <c r="K157" s="8" t="s">
        <v>14</v>
      </c>
      <c r="L157" s="8"/>
      <c r="M157" s="8"/>
      <c r="N157" s="8"/>
      <c r="O157" s="8"/>
      <c r="P157" s="8"/>
      <c r="Q157" s="8"/>
      <c r="R157" s="8"/>
      <c r="S157" s="8"/>
      <c r="T157" s="8"/>
      <c r="U157" s="8"/>
      <c r="V157" s="8"/>
      <c r="W157" s="8"/>
      <c r="X157" s="8"/>
      <c r="Y157" s="8"/>
      <c r="Z157" s="8"/>
      <c r="AA157" s="8"/>
      <c r="AB157" s="8"/>
      <c r="AC157" s="8"/>
      <c r="AD157" s="8"/>
      <c r="AE157" s="8"/>
      <c r="AF157" s="8"/>
      <c r="AG157" s="8"/>
      <c r="AH157" s="8"/>
      <c r="AI157" s="8"/>
      <c r="AJ157" s="8"/>
      <c r="AK157" s="12">
        <v>76</v>
      </c>
    </row>
    <row r="158" spans="1:42" x14ac:dyDescent="0.2">
      <c r="A158" s="3" t="s">
        <v>51</v>
      </c>
      <c r="B158" s="3" t="s">
        <v>52</v>
      </c>
      <c r="C158" s="3" t="s">
        <v>7</v>
      </c>
      <c r="D158" s="3" t="s">
        <v>23</v>
      </c>
      <c r="E158" s="38" t="s">
        <v>16</v>
      </c>
      <c r="F158" s="3" t="s">
        <v>8</v>
      </c>
      <c r="G158" s="8"/>
      <c r="H158" s="8"/>
      <c r="I158" s="8">
        <v>15</v>
      </c>
      <c r="J158" s="8"/>
      <c r="K158" s="8"/>
      <c r="L158" s="8"/>
      <c r="M158" s="8"/>
      <c r="N158" s="8"/>
      <c r="O158" s="8"/>
      <c r="P158" s="8"/>
      <c r="Q158" s="8"/>
      <c r="R158" s="8"/>
      <c r="S158" s="8"/>
      <c r="T158" s="8"/>
      <c r="U158" s="8"/>
      <c r="V158" s="8"/>
      <c r="W158" s="8"/>
      <c r="X158" s="8"/>
      <c r="Y158" s="8"/>
      <c r="Z158" s="8"/>
      <c r="AA158" s="8"/>
      <c r="AB158" s="8"/>
      <c r="AC158" s="8"/>
      <c r="AD158" s="8"/>
      <c r="AE158" s="8"/>
      <c r="AF158" s="8"/>
      <c r="AG158" s="8">
        <v>15.41</v>
      </c>
      <c r="AH158" s="8"/>
      <c r="AI158" s="8"/>
      <c r="AJ158" s="8"/>
      <c r="AK158" s="12">
        <v>77</v>
      </c>
      <c r="AM158" s="9">
        <f>+AP158/$AP$3</f>
        <v>9.362995253032219E-5</v>
      </c>
      <c r="AN158" s="10">
        <f>+AN156+AM158</f>
        <v>0.99917743885274368</v>
      </c>
      <c r="AP158" s="5">
        <f>SUM(G158:AJ158)</f>
        <v>30.41</v>
      </c>
    </row>
    <row r="159" spans="1:42" x14ac:dyDescent="0.2">
      <c r="A159" s="3" t="s">
        <v>51</v>
      </c>
      <c r="B159" s="3" t="s">
        <v>52</v>
      </c>
      <c r="C159" s="3" t="s">
        <v>7</v>
      </c>
      <c r="D159" s="3" t="s">
        <v>23</v>
      </c>
      <c r="E159" s="38" t="s">
        <v>16</v>
      </c>
      <c r="F159" s="3" t="s">
        <v>9</v>
      </c>
      <c r="G159" s="8"/>
      <c r="H159" s="8"/>
      <c r="I159" s="8">
        <v>-1</v>
      </c>
      <c r="J159" s="8"/>
      <c r="K159" s="8"/>
      <c r="L159" s="8"/>
      <c r="M159" s="8"/>
      <c r="N159" s="8"/>
      <c r="O159" s="8"/>
      <c r="P159" s="8"/>
      <c r="Q159" s="8"/>
      <c r="R159" s="8"/>
      <c r="S159" s="8"/>
      <c r="T159" s="8"/>
      <c r="U159" s="8"/>
      <c r="V159" s="8"/>
      <c r="W159" s="8"/>
      <c r="X159" s="8"/>
      <c r="Y159" s="8"/>
      <c r="Z159" s="8"/>
      <c r="AA159" s="8"/>
      <c r="AB159" s="8"/>
      <c r="AC159" s="8"/>
      <c r="AD159" s="8"/>
      <c r="AE159" s="8"/>
      <c r="AF159" s="8"/>
      <c r="AG159" s="8">
        <v>-1</v>
      </c>
      <c r="AH159" s="8"/>
      <c r="AI159" s="8"/>
      <c r="AJ159" s="8"/>
      <c r="AK159" s="12">
        <v>77</v>
      </c>
    </row>
    <row r="160" spans="1:42" x14ac:dyDescent="0.2">
      <c r="A160" s="3" t="s">
        <v>51</v>
      </c>
      <c r="B160" s="3" t="s">
        <v>52</v>
      </c>
      <c r="C160" s="3" t="s">
        <v>7</v>
      </c>
      <c r="D160" s="3" t="s">
        <v>139</v>
      </c>
      <c r="E160" s="38" t="s">
        <v>11</v>
      </c>
      <c r="F160" s="3" t="s">
        <v>8</v>
      </c>
      <c r="G160" s="8"/>
      <c r="H160" s="8"/>
      <c r="I160" s="8"/>
      <c r="J160" s="8"/>
      <c r="K160" s="8"/>
      <c r="L160" s="8"/>
      <c r="M160" s="8"/>
      <c r="N160" s="8"/>
      <c r="O160" s="8"/>
      <c r="P160" s="8"/>
      <c r="Q160" s="8"/>
      <c r="R160" s="8"/>
      <c r="S160" s="8"/>
      <c r="T160" s="8"/>
      <c r="U160" s="8"/>
      <c r="V160" s="8"/>
      <c r="W160" s="8"/>
      <c r="X160" s="8"/>
      <c r="Y160" s="8"/>
      <c r="Z160" s="8"/>
      <c r="AA160" s="8"/>
      <c r="AB160" s="8"/>
      <c r="AC160" s="8">
        <v>7.5380000000000003</v>
      </c>
      <c r="AD160" s="8">
        <v>10.999000000000001</v>
      </c>
      <c r="AE160" s="8">
        <v>3.9020000000000001</v>
      </c>
      <c r="AF160" s="8">
        <v>0.66800000000000004</v>
      </c>
      <c r="AG160" s="8"/>
      <c r="AH160" s="8"/>
      <c r="AI160" s="8">
        <v>0.114</v>
      </c>
      <c r="AJ160" s="8">
        <v>0.441</v>
      </c>
      <c r="AK160" s="12">
        <v>78</v>
      </c>
      <c r="AM160" s="9">
        <f>+AP160/$AP$3</f>
        <v>7.2853401406526916E-5</v>
      </c>
      <c r="AN160" s="10">
        <f>+AN158+AM160</f>
        <v>0.99925029225415019</v>
      </c>
      <c r="AP160" s="5">
        <f>SUM(G160:AJ160)</f>
        <v>23.661999999999999</v>
      </c>
    </row>
    <row r="161" spans="1:42" x14ac:dyDescent="0.2">
      <c r="A161" s="3" t="s">
        <v>51</v>
      </c>
      <c r="B161" s="3" t="s">
        <v>52</v>
      </c>
      <c r="C161" s="3" t="s">
        <v>7</v>
      </c>
      <c r="D161" s="3" t="s">
        <v>139</v>
      </c>
      <c r="E161" s="38" t="s">
        <v>11</v>
      </c>
      <c r="F161" s="3" t="s">
        <v>9</v>
      </c>
      <c r="G161" s="8"/>
      <c r="H161" s="8"/>
      <c r="I161" s="8"/>
      <c r="J161" s="8"/>
      <c r="K161" s="8"/>
      <c r="L161" s="8"/>
      <c r="M161" s="8"/>
      <c r="N161" s="8"/>
      <c r="O161" s="8"/>
      <c r="P161" s="8"/>
      <c r="Q161" s="8"/>
      <c r="R161" s="8"/>
      <c r="S161" s="8"/>
      <c r="T161" s="8"/>
      <c r="U161" s="8"/>
      <c r="V161" s="8"/>
      <c r="W161" s="8"/>
      <c r="X161" s="8"/>
      <c r="Y161" s="8"/>
      <c r="Z161" s="8"/>
      <c r="AA161" s="8"/>
      <c r="AB161" s="8"/>
      <c r="AC161" s="8" t="s">
        <v>12</v>
      </c>
      <c r="AD161" s="8">
        <v>-1</v>
      </c>
      <c r="AE161" s="8">
        <v>-1</v>
      </c>
      <c r="AF161" s="8">
        <v>-1</v>
      </c>
      <c r="AG161" s="8"/>
      <c r="AH161" s="8"/>
      <c r="AI161" s="8" t="s">
        <v>13</v>
      </c>
      <c r="AJ161" s="8" t="s">
        <v>13</v>
      </c>
      <c r="AK161" s="12">
        <v>78</v>
      </c>
    </row>
    <row r="162" spans="1:42" x14ac:dyDescent="0.2">
      <c r="A162" s="3" t="s">
        <v>51</v>
      </c>
      <c r="B162" s="3" t="s">
        <v>52</v>
      </c>
      <c r="C162" s="3" t="s">
        <v>17</v>
      </c>
      <c r="D162" s="3" t="s">
        <v>26</v>
      </c>
      <c r="E162" s="38" t="s">
        <v>22</v>
      </c>
      <c r="F162" s="3" t="s">
        <v>8</v>
      </c>
      <c r="G162" s="8"/>
      <c r="H162" s="8"/>
      <c r="I162" s="8"/>
      <c r="J162" s="8"/>
      <c r="K162" s="8"/>
      <c r="L162" s="8"/>
      <c r="M162" s="8"/>
      <c r="N162" s="8"/>
      <c r="O162" s="8"/>
      <c r="P162" s="8"/>
      <c r="Q162" s="8"/>
      <c r="R162" s="8"/>
      <c r="S162" s="8">
        <v>5.9</v>
      </c>
      <c r="T162" s="8">
        <v>1.573</v>
      </c>
      <c r="U162" s="8">
        <v>8.2579999999999991</v>
      </c>
      <c r="V162" s="8">
        <v>0.61299999999999999</v>
      </c>
      <c r="W162" s="8">
        <v>2.6219999999999999</v>
      </c>
      <c r="X162" s="8"/>
      <c r="Y162" s="8"/>
      <c r="Z162" s="8"/>
      <c r="AA162" s="8"/>
      <c r="AB162" s="8">
        <v>0.18</v>
      </c>
      <c r="AC162" s="8">
        <v>1.1120000000000001</v>
      </c>
      <c r="AD162" s="8">
        <v>2.4569999999999999</v>
      </c>
      <c r="AE162" s="8">
        <v>0.13100000000000001</v>
      </c>
      <c r="AF162" s="8">
        <v>0.218</v>
      </c>
      <c r="AG162" s="8">
        <v>0.14899999999999999</v>
      </c>
      <c r="AH162" s="8">
        <v>0.39800000000000002</v>
      </c>
      <c r="AI162" s="8"/>
      <c r="AJ162" s="8"/>
      <c r="AK162" s="12">
        <v>79</v>
      </c>
      <c r="AM162" s="9">
        <f>+AP162/$AP$3</f>
        <v>7.269637649435835E-5</v>
      </c>
      <c r="AN162" s="10">
        <f>+AN160+AM162</f>
        <v>0.9993229886306445</v>
      </c>
      <c r="AP162" s="5">
        <f>SUM(G162:AJ162)</f>
        <v>23.611000000000004</v>
      </c>
    </row>
    <row r="163" spans="1:42" x14ac:dyDescent="0.2">
      <c r="A163" s="3" t="s">
        <v>51</v>
      </c>
      <c r="B163" s="3" t="s">
        <v>52</v>
      </c>
      <c r="C163" s="3" t="s">
        <v>17</v>
      </c>
      <c r="D163" s="3" t="s">
        <v>26</v>
      </c>
      <c r="E163" s="38" t="s">
        <v>22</v>
      </c>
      <c r="F163" s="3" t="s">
        <v>9</v>
      </c>
      <c r="G163" s="8"/>
      <c r="H163" s="8"/>
      <c r="I163" s="8"/>
      <c r="J163" s="8"/>
      <c r="K163" s="8"/>
      <c r="L163" s="8"/>
      <c r="M163" s="8"/>
      <c r="N163" s="8"/>
      <c r="O163" s="8"/>
      <c r="P163" s="8"/>
      <c r="Q163" s="8"/>
      <c r="R163" s="8"/>
      <c r="S163" s="8">
        <v>-1</v>
      </c>
      <c r="T163" s="8" t="s">
        <v>13</v>
      </c>
      <c r="U163" s="8" t="s">
        <v>13</v>
      </c>
      <c r="V163" s="8" t="s">
        <v>13</v>
      </c>
      <c r="W163" s="8" t="s">
        <v>13</v>
      </c>
      <c r="X163" s="8"/>
      <c r="Y163" s="8"/>
      <c r="Z163" s="8"/>
      <c r="AA163" s="8"/>
      <c r="AB163" s="8">
        <v>-1</v>
      </c>
      <c r="AC163" s="8">
        <v>-1</v>
      </c>
      <c r="AD163" s="8">
        <v>-1</v>
      </c>
      <c r="AE163" s="8" t="s">
        <v>13</v>
      </c>
      <c r="AF163" s="8" t="s">
        <v>13</v>
      </c>
      <c r="AG163" s="8" t="s">
        <v>13</v>
      </c>
      <c r="AH163" s="8" t="s">
        <v>13</v>
      </c>
      <c r="AI163" s="8"/>
      <c r="AJ163" s="8"/>
      <c r="AK163" s="12">
        <v>79</v>
      </c>
    </row>
    <row r="164" spans="1:42" x14ac:dyDescent="0.2">
      <c r="A164" s="3" t="s">
        <v>51</v>
      </c>
      <c r="B164" s="3" t="s">
        <v>52</v>
      </c>
      <c r="C164" s="3" t="s">
        <v>7</v>
      </c>
      <c r="D164" s="3" t="s">
        <v>146</v>
      </c>
      <c r="E164" s="38" t="s">
        <v>33</v>
      </c>
      <c r="F164" s="3" t="s">
        <v>8</v>
      </c>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v>3.569</v>
      </c>
      <c r="AG164" s="8">
        <v>2.5760000000000001</v>
      </c>
      <c r="AH164" s="8">
        <v>1.34</v>
      </c>
      <c r="AI164" s="8">
        <v>0.59299999999999997</v>
      </c>
      <c r="AJ164" s="8">
        <v>10.29</v>
      </c>
      <c r="AK164" s="12">
        <v>80</v>
      </c>
      <c r="AM164" s="9">
        <f>+AP164/$AP$3</f>
        <v>5.6553599739459313E-5</v>
      </c>
      <c r="AN164" s="10">
        <f>+AN162+AM164</f>
        <v>0.99937954223038394</v>
      </c>
      <c r="AP164" s="5">
        <f>SUM(G164:AJ164)</f>
        <v>18.367999999999999</v>
      </c>
    </row>
    <row r="165" spans="1:42" x14ac:dyDescent="0.2">
      <c r="A165" s="3" t="s">
        <v>51</v>
      </c>
      <c r="B165" s="3" t="s">
        <v>52</v>
      </c>
      <c r="C165" s="3" t="s">
        <v>7</v>
      </c>
      <c r="D165" s="3" t="s">
        <v>146</v>
      </c>
      <c r="E165" s="38" t="s">
        <v>33</v>
      </c>
      <c r="F165" s="3" t="s">
        <v>9</v>
      </c>
      <c r="G165" s="8"/>
      <c r="H165" s="8"/>
      <c r="I165" s="8"/>
      <c r="J165" s="8"/>
      <c r="K165" s="8"/>
      <c r="L165" s="8"/>
      <c r="M165" s="8"/>
      <c r="N165" s="8"/>
      <c r="O165" s="8"/>
      <c r="P165" s="8"/>
      <c r="Q165" s="8"/>
      <c r="R165" s="8"/>
      <c r="S165" s="8"/>
      <c r="T165" s="8"/>
      <c r="U165" s="8"/>
      <c r="V165" s="8"/>
      <c r="W165" s="8"/>
      <c r="X165" s="8"/>
      <c r="Y165" s="8"/>
      <c r="Z165" s="8"/>
      <c r="AA165" s="8"/>
      <c r="AB165" s="8"/>
      <c r="AC165" s="8"/>
      <c r="AD165" s="8"/>
      <c r="AE165" s="8"/>
      <c r="AF165" s="8" t="s">
        <v>13</v>
      </c>
      <c r="AG165" s="8" t="s">
        <v>13</v>
      </c>
      <c r="AH165" s="8" t="s">
        <v>13</v>
      </c>
      <c r="AI165" s="8" t="s">
        <v>13</v>
      </c>
      <c r="AJ165" s="8" t="s">
        <v>13</v>
      </c>
      <c r="AK165" s="12">
        <v>80</v>
      </c>
    </row>
    <row r="166" spans="1:42" x14ac:dyDescent="0.2">
      <c r="A166" s="3" t="s">
        <v>51</v>
      </c>
      <c r="B166" s="3" t="s">
        <v>52</v>
      </c>
      <c r="C166" s="3" t="s">
        <v>7</v>
      </c>
      <c r="D166" s="3" t="s">
        <v>137</v>
      </c>
      <c r="E166" s="38" t="s">
        <v>27</v>
      </c>
      <c r="F166" s="3" t="s">
        <v>8</v>
      </c>
      <c r="G166" s="8"/>
      <c r="H166" s="8"/>
      <c r="I166" s="8"/>
      <c r="J166" s="8"/>
      <c r="K166" s="8"/>
      <c r="L166" s="8"/>
      <c r="M166" s="8"/>
      <c r="N166" s="8"/>
      <c r="O166" s="8"/>
      <c r="P166" s="8"/>
      <c r="Q166" s="8"/>
      <c r="R166" s="8"/>
      <c r="S166" s="8"/>
      <c r="T166" s="8"/>
      <c r="U166" s="8"/>
      <c r="V166" s="8"/>
      <c r="W166" s="8"/>
      <c r="X166" s="8">
        <v>4.8000000000000001E-2</v>
      </c>
      <c r="Y166" s="8">
        <v>0.126</v>
      </c>
      <c r="Z166" s="8">
        <v>5.0000000000000001E-3</v>
      </c>
      <c r="AA166" s="8">
        <v>9.5000000000000001E-2</v>
      </c>
      <c r="AB166" s="8">
        <v>2.7E-2</v>
      </c>
      <c r="AC166" s="8">
        <v>2.2130000000000001</v>
      </c>
      <c r="AD166" s="8">
        <v>9.8149999999999995</v>
      </c>
      <c r="AE166" s="8">
        <v>0.436</v>
      </c>
      <c r="AF166" s="8">
        <v>7.6999999999999999E-2</v>
      </c>
      <c r="AG166" s="8">
        <v>1.6779999999999999</v>
      </c>
      <c r="AH166" s="8">
        <v>0.433</v>
      </c>
      <c r="AI166" s="8">
        <v>1.5640000000000001</v>
      </c>
      <c r="AJ166" s="8">
        <v>0.66900000000000004</v>
      </c>
      <c r="AK166" s="12">
        <v>81</v>
      </c>
      <c r="AM166" s="9">
        <f>+AP166/$AP$3</f>
        <v>5.2914316480964057E-5</v>
      </c>
      <c r="AN166" s="10">
        <f>+AN164+AM166</f>
        <v>0.99943245654686486</v>
      </c>
      <c r="AP166" s="5">
        <f>SUM(G166:AJ166)</f>
        <v>17.186</v>
      </c>
    </row>
    <row r="167" spans="1:42" x14ac:dyDescent="0.2">
      <c r="A167" s="3" t="s">
        <v>51</v>
      </c>
      <c r="B167" s="3" t="s">
        <v>52</v>
      </c>
      <c r="C167" s="3" t="s">
        <v>7</v>
      </c>
      <c r="D167" s="3" t="s">
        <v>137</v>
      </c>
      <c r="E167" s="38" t="s">
        <v>27</v>
      </c>
      <c r="F167" s="3" t="s">
        <v>9</v>
      </c>
      <c r="G167" s="8"/>
      <c r="H167" s="8"/>
      <c r="I167" s="8"/>
      <c r="J167" s="8"/>
      <c r="K167" s="8"/>
      <c r="L167" s="8"/>
      <c r="M167" s="8"/>
      <c r="N167" s="8"/>
      <c r="O167" s="8"/>
      <c r="P167" s="8"/>
      <c r="Q167" s="8"/>
      <c r="R167" s="8"/>
      <c r="S167" s="8"/>
      <c r="T167" s="8"/>
      <c r="U167" s="8"/>
      <c r="V167" s="8"/>
      <c r="W167" s="8"/>
      <c r="X167" s="8">
        <v>-1</v>
      </c>
      <c r="Y167" s="8">
        <v>-1</v>
      </c>
      <c r="Z167" s="8">
        <v>-1</v>
      </c>
      <c r="AA167" s="8">
        <v>-1</v>
      </c>
      <c r="AB167" s="8" t="s">
        <v>13</v>
      </c>
      <c r="AC167" s="8">
        <v>-1</v>
      </c>
      <c r="AD167" s="8">
        <v>-1</v>
      </c>
      <c r="AE167" s="8" t="s">
        <v>13</v>
      </c>
      <c r="AF167" s="8">
        <v>-1</v>
      </c>
      <c r="AG167" s="8" t="s">
        <v>13</v>
      </c>
      <c r="AH167" s="8">
        <v>-1</v>
      </c>
      <c r="AI167" s="8" t="s">
        <v>13</v>
      </c>
      <c r="AJ167" s="8" t="s">
        <v>14</v>
      </c>
      <c r="AK167" s="12">
        <v>81</v>
      </c>
    </row>
    <row r="168" spans="1:42" x14ac:dyDescent="0.2">
      <c r="A168" s="3" t="s">
        <v>51</v>
      </c>
      <c r="B168" s="3" t="s">
        <v>52</v>
      </c>
      <c r="C168" s="3" t="s">
        <v>7</v>
      </c>
      <c r="D168" s="3" t="s">
        <v>125</v>
      </c>
      <c r="E168" s="38" t="s">
        <v>33</v>
      </c>
      <c r="F168" s="3" t="s">
        <v>8</v>
      </c>
      <c r="G168" s="8"/>
      <c r="H168" s="8"/>
      <c r="I168" s="8"/>
      <c r="J168" s="8"/>
      <c r="K168" s="8"/>
      <c r="L168" s="8"/>
      <c r="M168" s="8"/>
      <c r="N168" s="8"/>
      <c r="O168" s="8"/>
      <c r="P168" s="8"/>
      <c r="Q168" s="8"/>
      <c r="R168" s="8"/>
      <c r="S168" s="8"/>
      <c r="T168" s="8">
        <v>0.68400000000000005</v>
      </c>
      <c r="U168" s="8"/>
      <c r="V168" s="8"/>
      <c r="W168" s="8"/>
      <c r="X168" s="8"/>
      <c r="Y168" s="8"/>
      <c r="Z168" s="8"/>
      <c r="AA168" s="8">
        <v>3.008</v>
      </c>
      <c r="AB168" s="8"/>
      <c r="AC168" s="8">
        <v>12.702</v>
      </c>
      <c r="AD168" s="8">
        <v>0.20399999999999999</v>
      </c>
      <c r="AE168" s="8">
        <v>0.129</v>
      </c>
      <c r="AF168" s="8"/>
      <c r="AG168" s="8"/>
      <c r="AH168" s="8"/>
      <c r="AI168" s="8"/>
      <c r="AJ168" s="8"/>
      <c r="AK168" s="12">
        <v>82</v>
      </c>
      <c r="AM168" s="9">
        <f>+AP168/$AP$3</f>
        <v>5.1501092271446865E-5</v>
      </c>
      <c r="AN168" s="10">
        <f>+AN166+AM168</f>
        <v>0.99948395763913633</v>
      </c>
      <c r="AP168" s="5">
        <f>SUM(G168:AJ168)</f>
        <v>16.727</v>
      </c>
    </row>
    <row r="169" spans="1:42" x14ac:dyDescent="0.2">
      <c r="A169" s="3" t="s">
        <v>51</v>
      </c>
      <c r="B169" s="3" t="s">
        <v>52</v>
      </c>
      <c r="C169" s="3" t="s">
        <v>7</v>
      </c>
      <c r="D169" s="3" t="s">
        <v>125</v>
      </c>
      <c r="E169" s="38" t="s">
        <v>33</v>
      </c>
      <c r="F169" s="3" t="s">
        <v>9</v>
      </c>
      <c r="G169" s="8"/>
      <c r="H169" s="8"/>
      <c r="I169" s="8"/>
      <c r="J169" s="8"/>
      <c r="K169" s="8"/>
      <c r="L169" s="8"/>
      <c r="M169" s="8"/>
      <c r="N169" s="8"/>
      <c r="O169" s="8"/>
      <c r="P169" s="8"/>
      <c r="Q169" s="8"/>
      <c r="R169" s="8"/>
      <c r="S169" s="8"/>
      <c r="T169" s="8" t="s">
        <v>14</v>
      </c>
      <c r="U169" s="8"/>
      <c r="V169" s="8"/>
      <c r="W169" s="8"/>
      <c r="X169" s="8"/>
      <c r="Y169" s="8" t="s">
        <v>12</v>
      </c>
      <c r="Z169" s="8"/>
      <c r="AA169" s="8" t="s">
        <v>13</v>
      </c>
      <c r="AB169" s="8"/>
      <c r="AC169" s="8">
        <v>-1</v>
      </c>
      <c r="AD169" s="8" t="s">
        <v>13</v>
      </c>
      <c r="AE169" s="8" t="s">
        <v>14</v>
      </c>
      <c r="AF169" s="8"/>
      <c r="AG169" s="8"/>
      <c r="AH169" s="8"/>
      <c r="AI169" s="8"/>
      <c r="AJ169" s="8"/>
      <c r="AK169" s="12">
        <v>82</v>
      </c>
    </row>
    <row r="170" spans="1:42" x14ac:dyDescent="0.2">
      <c r="A170" s="3" t="s">
        <v>51</v>
      </c>
      <c r="B170" s="3" t="s">
        <v>52</v>
      </c>
      <c r="C170" s="3" t="s">
        <v>7</v>
      </c>
      <c r="D170" s="3" t="s">
        <v>53</v>
      </c>
      <c r="E170" s="38" t="s">
        <v>21</v>
      </c>
      <c r="F170" s="3" t="s">
        <v>8</v>
      </c>
      <c r="G170" s="8"/>
      <c r="H170" s="8">
        <v>0.04</v>
      </c>
      <c r="I170" s="8"/>
      <c r="J170" s="8"/>
      <c r="K170" s="8">
        <v>0.82</v>
      </c>
      <c r="L170" s="8">
        <v>0.11</v>
      </c>
      <c r="M170" s="8">
        <v>1.57</v>
      </c>
      <c r="N170" s="8">
        <v>0.68</v>
      </c>
      <c r="O170" s="8">
        <v>0.43</v>
      </c>
      <c r="P170" s="8">
        <v>0.97</v>
      </c>
      <c r="Q170" s="8">
        <v>0.2</v>
      </c>
      <c r="R170" s="8">
        <v>0.97</v>
      </c>
      <c r="S170" s="8"/>
      <c r="T170" s="8"/>
      <c r="U170" s="8"/>
      <c r="V170" s="8">
        <v>8.1869999999999994</v>
      </c>
      <c r="W170" s="8">
        <v>0.08</v>
      </c>
      <c r="X170" s="8">
        <v>0.85</v>
      </c>
      <c r="Y170" s="8"/>
      <c r="Z170" s="8"/>
      <c r="AA170" s="8"/>
      <c r="AB170" s="8">
        <v>0.02</v>
      </c>
      <c r="AC170" s="8"/>
      <c r="AD170" s="8"/>
      <c r="AE170" s="8"/>
      <c r="AF170" s="8"/>
      <c r="AG170" s="8"/>
      <c r="AH170" s="8">
        <v>0.71299999999999997</v>
      </c>
      <c r="AI170" s="8"/>
      <c r="AJ170" s="8"/>
      <c r="AK170" s="12">
        <v>83</v>
      </c>
      <c r="AM170" s="9">
        <f>+AP170/$AP$3</f>
        <v>4.8154306398363658E-5</v>
      </c>
      <c r="AN170" s="10">
        <f>+AN168+AM170</f>
        <v>0.99953211194553471</v>
      </c>
      <c r="AP170" s="5">
        <f>SUM(G170:AJ170)</f>
        <v>15.639999999999999</v>
      </c>
    </row>
    <row r="171" spans="1:42" x14ac:dyDescent="0.2">
      <c r="A171" s="3" t="s">
        <v>51</v>
      </c>
      <c r="B171" s="3" t="s">
        <v>52</v>
      </c>
      <c r="C171" s="3" t="s">
        <v>7</v>
      </c>
      <c r="D171" s="3" t="s">
        <v>53</v>
      </c>
      <c r="E171" s="38" t="s">
        <v>21</v>
      </c>
      <c r="F171" s="3" t="s">
        <v>9</v>
      </c>
      <c r="G171" s="8"/>
      <c r="H171" s="8" t="s">
        <v>13</v>
      </c>
      <c r="I171" s="8"/>
      <c r="J171" s="8"/>
      <c r="K171" s="8" t="s">
        <v>13</v>
      </c>
      <c r="L171" s="8" t="s">
        <v>13</v>
      </c>
      <c r="M171" s="8" t="s">
        <v>13</v>
      </c>
      <c r="N171" s="8">
        <v>-1</v>
      </c>
      <c r="O171" s="8" t="s">
        <v>13</v>
      </c>
      <c r="P171" s="8" t="s">
        <v>13</v>
      </c>
      <c r="Q171" s="8" t="s">
        <v>13</v>
      </c>
      <c r="R171" s="8" t="s">
        <v>13</v>
      </c>
      <c r="S171" s="8" t="s">
        <v>13</v>
      </c>
      <c r="T171" s="8"/>
      <c r="U171" s="8"/>
      <c r="V171" s="8">
        <v>-1</v>
      </c>
      <c r="W171" s="8" t="s">
        <v>13</v>
      </c>
      <c r="X171" s="8" t="s">
        <v>14</v>
      </c>
      <c r="Y171" s="8"/>
      <c r="Z171" s="8" t="s">
        <v>13</v>
      </c>
      <c r="AA171" s="8"/>
      <c r="AB171" s="8" t="s">
        <v>13</v>
      </c>
      <c r="AC171" s="8"/>
      <c r="AD171" s="8"/>
      <c r="AE171" s="8"/>
      <c r="AF171" s="8"/>
      <c r="AG171" s="8"/>
      <c r="AH171" s="8">
        <v>-1</v>
      </c>
      <c r="AI171" s="8"/>
      <c r="AJ171" s="8"/>
      <c r="AK171" s="12">
        <v>83</v>
      </c>
    </row>
    <row r="172" spans="1:42" x14ac:dyDescent="0.2">
      <c r="A172" s="3" t="s">
        <v>51</v>
      </c>
      <c r="B172" s="3" t="s">
        <v>52</v>
      </c>
      <c r="C172" s="3" t="s">
        <v>7</v>
      </c>
      <c r="D172" s="3" t="s">
        <v>139</v>
      </c>
      <c r="E172" s="38" t="s">
        <v>34</v>
      </c>
      <c r="F172" s="3" t="s">
        <v>8</v>
      </c>
      <c r="G172" s="8">
        <v>5</v>
      </c>
      <c r="H172" s="8"/>
      <c r="I172" s="8">
        <v>2</v>
      </c>
      <c r="J172" s="8">
        <v>2</v>
      </c>
      <c r="K172" s="8">
        <v>1</v>
      </c>
      <c r="L172" s="8">
        <v>0.2</v>
      </c>
      <c r="M172" s="8">
        <v>1</v>
      </c>
      <c r="N172" s="8">
        <v>0.4</v>
      </c>
      <c r="O172" s="8">
        <v>2</v>
      </c>
      <c r="P172" s="8">
        <v>1.2</v>
      </c>
      <c r="Q172" s="8"/>
      <c r="R172" s="8"/>
      <c r="S172" s="8">
        <v>0.219</v>
      </c>
      <c r="T172" s="8"/>
      <c r="U172" s="8"/>
      <c r="V172" s="8"/>
      <c r="W172" s="8">
        <v>0.1</v>
      </c>
      <c r="X172" s="8"/>
      <c r="Y172" s="8"/>
      <c r="Z172" s="8"/>
      <c r="AA172" s="8"/>
      <c r="AB172" s="8"/>
      <c r="AC172" s="8"/>
      <c r="AD172" s="8"/>
      <c r="AE172" s="8"/>
      <c r="AF172" s="8"/>
      <c r="AG172" s="8"/>
      <c r="AH172" s="8"/>
      <c r="AI172" s="8"/>
      <c r="AJ172" s="8"/>
      <c r="AK172" s="12">
        <v>84</v>
      </c>
      <c r="AM172" s="9">
        <f>+AP172/$AP$3</f>
        <v>4.6550189158367016E-5</v>
      </c>
      <c r="AN172" s="10">
        <f>+AN170+AM172</f>
        <v>0.99957866213469304</v>
      </c>
      <c r="AP172" s="5">
        <f>SUM(G172:AJ172)</f>
        <v>15.118999999999998</v>
      </c>
    </row>
    <row r="173" spans="1:42" x14ac:dyDescent="0.2">
      <c r="A173" s="3" t="s">
        <v>51</v>
      </c>
      <c r="B173" s="3" t="s">
        <v>52</v>
      </c>
      <c r="C173" s="3" t="s">
        <v>7</v>
      </c>
      <c r="D173" s="3" t="s">
        <v>139</v>
      </c>
      <c r="E173" s="38" t="s">
        <v>34</v>
      </c>
      <c r="F173" s="3" t="s">
        <v>9</v>
      </c>
      <c r="G173" s="8" t="s">
        <v>13</v>
      </c>
      <c r="H173" s="8" t="s">
        <v>13</v>
      </c>
      <c r="I173" s="8" t="s">
        <v>13</v>
      </c>
      <c r="J173" s="8" t="s">
        <v>13</v>
      </c>
      <c r="K173" s="8" t="s">
        <v>13</v>
      </c>
      <c r="L173" s="8" t="s">
        <v>13</v>
      </c>
      <c r="M173" s="8">
        <v>-1</v>
      </c>
      <c r="N173" s="8" t="s">
        <v>13</v>
      </c>
      <c r="O173" s="8" t="s">
        <v>13</v>
      </c>
      <c r="P173" s="8" t="s">
        <v>13</v>
      </c>
      <c r="Q173" s="8"/>
      <c r="R173" s="8"/>
      <c r="S173" s="8">
        <v>-1</v>
      </c>
      <c r="T173" s="8"/>
      <c r="U173" s="8" t="s">
        <v>13</v>
      </c>
      <c r="V173" s="8"/>
      <c r="W173" s="8" t="s">
        <v>13</v>
      </c>
      <c r="X173" s="8"/>
      <c r="Y173" s="8"/>
      <c r="Z173" s="8" t="s">
        <v>49</v>
      </c>
      <c r="AA173" s="8" t="s">
        <v>14</v>
      </c>
      <c r="AB173" s="8" t="s">
        <v>14</v>
      </c>
      <c r="AC173" s="8" t="s">
        <v>14</v>
      </c>
      <c r="AD173" s="8" t="s">
        <v>14</v>
      </c>
      <c r="AE173" s="8" t="s">
        <v>12</v>
      </c>
      <c r="AF173" s="8" t="s">
        <v>12</v>
      </c>
      <c r="AG173" s="8"/>
      <c r="AH173" s="8"/>
      <c r="AI173" s="8" t="s">
        <v>12</v>
      </c>
      <c r="AJ173" s="8" t="s">
        <v>14</v>
      </c>
      <c r="AK173" s="12">
        <v>84</v>
      </c>
    </row>
    <row r="174" spans="1:42" x14ac:dyDescent="0.2">
      <c r="A174" s="3" t="s">
        <v>51</v>
      </c>
      <c r="B174" s="3" t="s">
        <v>52</v>
      </c>
      <c r="C174" s="3" t="s">
        <v>7</v>
      </c>
      <c r="D174" s="3" t="s">
        <v>90</v>
      </c>
      <c r="E174" s="38" t="s">
        <v>25</v>
      </c>
      <c r="F174" s="3" t="s">
        <v>8</v>
      </c>
      <c r="G174" s="8"/>
      <c r="H174" s="8"/>
      <c r="I174" s="8"/>
      <c r="J174" s="8"/>
      <c r="K174" s="8"/>
      <c r="L174" s="8"/>
      <c r="M174" s="8"/>
      <c r="N174" s="8"/>
      <c r="O174" s="8"/>
      <c r="P174" s="8"/>
      <c r="Q174" s="8"/>
      <c r="R174" s="8"/>
      <c r="S174" s="8"/>
      <c r="T174" s="8"/>
      <c r="U174" s="8"/>
      <c r="V174" s="8"/>
      <c r="W174" s="8"/>
      <c r="X174" s="8"/>
      <c r="Y174" s="8"/>
      <c r="Z174" s="8"/>
      <c r="AA174" s="8"/>
      <c r="AB174" s="8"/>
      <c r="AC174" s="8"/>
      <c r="AD174" s="8">
        <v>2.4260000000000002</v>
      </c>
      <c r="AE174" s="8">
        <v>0.47499999999999998</v>
      </c>
      <c r="AF174" s="8">
        <v>9.7170000000000005</v>
      </c>
      <c r="AG174" s="8"/>
      <c r="AH174" s="8"/>
      <c r="AI174" s="8"/>
      <c r="AJ174" s="8"/>
      <c r="AK174" s="12">
        <v>85</v>
      </c>
      <c r="AM174" s="9">
        <f>+AP174/$AP$3</f>
        <v>3.8849810622413853E-5</v>
      </c>
      <c r="AN174" s="10">
        <f>+AN172+AM174</f>
        <v>0.99961751194531545</v>
      </c>
      <c r="AP174" s="5">
        <f>SUM(G174:AJ174)</f>
        <v>12.618</v>
      </c>
    </row>
    <row r="175" spans="1:42" x14ac:dyDescent="0.2">
      <c r="A175" s="3" t="s">
        <v>51</v>
      </c>
      <c r="B175" s="3" t="s">
        <v>52</v>
      </c>
      <c r="C175" s="3" t="s">
        <v>7</v>
      </c>
      <c r="D175" s="3" t="s">
        <v>90</v>
      </c>
      <c r="E175" s="38" t="s">
        <v>25</v>
      </c>
      <c r="F175" s="3" t="s">
        <v>9</v>
      </c>
      <c r="G175" s="8"/>
      <c r="H175" s="8"/>
      <c r="I175" s="8"/>
      <c r="J175" s="8"/>
      <c r="K175" s="8"/>
      <c r="L175" s="8"/>
      <c r="M175" s="8"/>
      <c r="N175" s="8"/>
      <c r="O175" s="8"/>
      <c r="P175" s="8"/>
      <c r="Q175" s="8"/>
      <c r="R175" s="8"/>
      <c r="S175" s="8"/>
      <c r="T175" s="8"/>
      <c r="U175" s="8"/>
      <c r="V175" s="8"/>
      <c r="W175" s="8"/>
      <c r="X175" s="8"/>
      <c r="Y175" s="8"/>
      <c r="Z175" s="8"/>
      <c r="AA175" s="8"/>
      <c r="AB175" s="8"/>
      <c r="AC175" s="8"/>
      <c r="AD175" s="8">
        <v>-1</v>
      </c>
      <c r="AE175" s="8">
        <v>-1</v>
      </c>
      <c r="AF175" s="8">
        <v>-1</v>
      </c>
      <c r="AG175" s="8"/>
      <c r="AH175" s="8"/>
      <c r="AI175" s="8"/>
      <c r="AJ175" s="8"/>
      <c r="AK175" s="12">
        <v>85</v>
      </c>
    </row>
    <row r="176" spans="1:42" x14ac:dyDescent="0.2">
      <c r="A176" s="3" t="s">
        <v>51</v>
      </c>
      <c r="B176" s="3" t="s">
        <v>52</v>
      </c>
      <c r="C176" s="3" t="s">
        <v>7</v>
      </c>
      <c r="D176" s="3" t="s">
        <v>146</v>
      </c>
      <c r="E176" s="38" t="s">
        <v>27</v>
      </c>
      <c r="F176" s="3" t="s">
        <v>8</v>
      </c>
      <c r="G176" s="8"/>
      <c r="H176" s="8"/>
      <c r="I176" s="8"/>
      <c r="J176" s="8"/>
      <c r="K176" s="8"/>
      <c r="L176" s="8"/>
      <c r="M176" s="8"/>
      <c r="N176" s="8"/>
      <c r="O176" s="8"/>
      <c r="P176" s="8"/>
      <c r="Q176" s="8"/>
      <c r="R176" s="8"/>
      <c r="S176" s="8"/>
      <c r="T176" s="8"/>
      <c r="U176" s="8"/>
      <c r="V176" s="8"/>
      <c r="W176" s="8"/>
      <c r="X176" s="8"/>
      <c r="Y176" s="8"/>
      <c r="Z176" s="8"/>
      <c r="AA176" s="8">
        <v>2.1000000000000001E-2</v>
      </c>
      <c r="AB176" s="8">
        <v>5.0000000000000001E-3</v>
      </c>
      <c r="AC176" s="8"/>
      <c r="AD176" s="8"/>
      <c r="AE176" s="8"/>
      <c r="AF176" s="8"/>
      <c r="AG176" s="8"/>
      <c r="AH176" s="8">
        <v>4.41</v>
      </c>
      <c r="AI176" s="8">
        <v>3.302</v>
      </c>
      <c r="AJ176" s="8">
        <v>3.5209999999999999</v>
      </c>
      <c r="AK176" s="12">
        <v>86</v>
      </c>
      <c r="AM176" s="9">
        <f>+AP176/$AP$3</f>
        <v>3.4665558551098244E-5</v>
      </c>
      <c r="AN176" s="10">
        <f>+AN174+AM176</f>
        <v>0.99965217750386659</v>
      </c>
      <c r="AP176" s="5">
        <f>SUM(G176:AJ176)</f>
        <v>11.259</v>
      </c>
    </row>
    <row r="177" spans="1:42" x14ac:dyDescent="0.2">
      <c r="A177" s="3" t="s">
        <v>51</v>
      </c>
      <c r="B177" s="3" t="s">
        <v>52</v>
      </c>
      <c r="C177" s="3" t="s">
        <v>7</v>
      </c>
      <c r="D177" s="3" t="s">
        <v>146</v>
      </c>
      <c r="E177" s="38" t="s">
        <v>27</v>
      </c>
      <c r="F177" s="3" t="s">
        <v>9</v>
      </c>
      <c r="G177" s="8"/>
      <c r="H177" s="8"/>
      <c r="I177" s="8"/>
      <c r="J177" s="8"/>
      <c r="K177" s="8"/>
      <c r="L177" s="8"/>
      <c r="M177" s="8"/>
      <c r="N177" s="8"/>
      <c r="O177" s="8"/>
      <c r="P177" s="8"/>
      <c r="Q177" s="8"/>
      <c r="R177" s="8"/>
      <c r="S177" s="8"/>
      <c r="T177" s="8"/>
      <c r="U177" s="8"/>
      <c r="V177" s="8"/>
      <c r="W177" s="8"/>
      <c r="X177" s="8"/>
      <c r="Y177" s="8"/>
      <c r="Z177" s="8"/>
      <c r="AA177" s="8" t="s">
        <v>13</v>
      </c>
      <c r="AB177" s="8" t="s">
        <v>13</v>
      </c>
      <c r="AC177" s="8"/>
      <c r="AD177" s="8"/>
      <c r="AE177" s="8"/>
      <c r="AF177" s="8"/>
      <c r="AG177" s="8"/>
      <c r="AH177" s="8" t="s">
        <v>13</v>
      </c>
      <c r="AI177" s="8" t="s">
        <v>13</v>
      </c>
      <c r="AJ177" s="8" t="s">
        <v>13</v>
      </c>
      <c r="AK177" s="12">
        <v>86</v>
      </c>
    </row>
    <row r="178" spans="1:42" x14ac:dyDescent="0.2">
      <c r="A178" s="3" t="s">
        <v>51</v>
      </c>
      <c r="B178" s="3" t="s">
        <v>52</v>
      </c>
      <c r="C178" s="3" t="s">
        <v>7</v>
      </c>
      <c r="D178" s="3" t="s">
        <v>146</v>
      </c>
      <c r="E178" s="38" t="s">
        <v>62</v>
      </c>
      <c r="F178" s="3" t="s">
        <v>8</v>
      </c>
      <c r="G178" s="8"/>
      <c r="H178" s="8"/>
      <c r="I178" s="8"/>
      <c r="J178" s="8"/>
      <c r="K178" s="8"/>
      <c r="L178" s="8"/>
      <c r="M178" s="8"/>
      <c r="N178" s="8"/>
      <c r="O178" s="8"/>
      <c r="P178" s="8"/>
      <c r="Q178" s="8"/>
      <c r="R178" s="8"/>
      <c r="S178" s="8"/>
      <c r="T178" s="8"/>
      <c r="U178" s="8"/>
      <c r="V178" s="8"/>
      <c r="W178" s="8"/>
      <c r="X178" s="8"/>
      <c r="Y178" s="8"/>
      <c r="Z178" s="8"/>
      <c r="AA178" s="8"/>
      <c r="AB178" s="8"/>
      <c r="AC178" s="8"/>
      <c r="AD178" s="8"/>
      <c r="AE178" s="8"/>
      <c r="AF178" s="8"/>
      <c r="AG178" s="8"/>
      <c r="AH178" s="8">
        <v>4.6859999999999999</v>
      </c>
      <c r="AI178" s="8">
        <v>2.734</v>
      </c>
      <c r="AJ178" s="8">
        <v>3.3849999999999998</v>
      </c>
      <c r="AK178" s="12">
        <v>87</v>
      </c>
      <c r="AM178" s="9">
        <f>+AP178/$AP$3</f>
        <v>3.326772894081326E-5</v>
      </c>
      <c r="AN178" s="10">
        <f>+AN176+AM178</f>
        <v>0.99968544523280745</v>
      </c>
      <c r="AP178" s="5">
        <f>SUM(G178:AJ178)</f>
        <v>10.805</v>
      </c>
    </row>
    <row r="179" spans="1:42" x14ac:dyDescent="0.2">
      <c r="A179" s="3" t="s">
        <v>51</v>
      </c>
      <c r="B179" s="3" t="s">
        <v>52</v>
      </c>
      <c r="C179" s="3" t="s">
        <v>7</v>
      </c>
      <c r="D179" s="3" t="s">
        <v>146</v>
      </c>
      <c r="E179" s="38" t="s">
        <v>62</v>
      </c>
      <c r="F179" s="3" t="s">
        <v>9</v>
      </c>
      <c r="G179" s="8"/>
      <c r="H179" s="8"/>
      <c r="I179" s="8"/>
      <c r="J179" s="8"/>
      <c r="K179" s="8"/>
      <c r="L179" s="8"/>
      <c r="M179" s="8"/>
      <c r="N179" s="8"/>
      <c r="O179" s="8"/>
      <c r="P179" s="8"/>
      <c r="Q179" s="8"/>
      <c r="R179" s="8"/>
      <c r="S179" s="8"/>
      <c r="T179" s="8"/>
      <c r="U179" s="8"/>
      <c r="V179" s="8"/>
      <c r="W179" s="8"/>
      <c r="X179" s="8"/>
      <c r="Y179" s="8"/>
      <c r="Z179" s="8"/>
      <c r="AA179" s="8"/>
      <c r="AB179" s="8"/>
      <c r="AC179" s="8"/>
      <c r="AD179" s="8"/>
      <c r="AE179" s="8"/>
      <c r="AF179" s="8"/>
      <c r="AG179" s="8"/>
      <c r="AH179" s="8" t="s">
        <v>13</v>
      </c>
      <c r="AI179" s="8" t="s">
        <v>13</v>
      </c>
      <c r="AJ179" s="8" t="s">
        <v>13</v>
      </c>
      <c r="AK179" s="12">
        <v>87</v>
      </c>
    </row>
    <row r="180" spans="1:42" x14ac:dyDescent="0.2">
      <c r="A180" s="3" t="s">
        <v>51</v>
      </c>
      <c r="B180" s="3" t="s">
        <v>52</v>
      </c>
      <c r="C180" s="3" t="s">
        <v>7</v>
      </c>
      <c r="D180" s="3" t="s">
        <v>136</v>
      </c>
      <c r="E180" s="38" t="s">
        <v>22</v>
      </c>
      <c r="F180" s="3" t="s">
        <v>8</v>
      </c>
      <c r="G180" s="8">
        <v>0.38800000000000001</v>
      </c>
      <c r="H180" s="8">
        <v>0.47899999999999998</v>
      </c>
      <c r="I180" s="8"/>
      <c r="J180" s="8">
        <v>3.19</v>
      </c>
      <c r="K180" s="8">
        <v>2</v>
      </c>
      <c r="L180" s="8">
        <v>2</v>
      </c>
      <c r="M180" s="8"/>
      <c r="N180" s="8"/>
      <c r="O180" s="8"/>
      <c r="P180" s="8"/>
      <c r="Q180" s="8"/>
      <c r="R180" s="8"/>
      <c r="S180" s="8">
        <v>0.755</v>
      </c>
      <c r="T180" s="8"/>
      <c r="U180" s="8"/>
      <c r="V180" s="8"/>
      <c r="W180" s="8">
        <v>0.10100000000000001</v>
      </c>
      <c r="X180" s="8"/>
      <c r="Y180" s="8"/>
      <c r="Z180" s="8"/>
      <c r="AA180" s="8"/>
      <c r="AB180" s="8"/>
      <c r="AC180" s="8"/>
      <c r="AD180" s="8"/>
      <c r="AE180" s="8"/>
      <c r="AF180" s="8"/>
      <c r="AG180" s="8"/>
      <c r="AH180" s="8"/>
      <c r="AI180" s="8"/>
      <c r="AJ180" s="8"/>
      <c r="AK180" s="12">
        <v>88</v>
      </c>
      <c r="AM180" s="9">
        <f>+AP180/$AP$3</f>
        <v>2.7442412591343695E-5</v>
      </c>
      <c r="AN180" s="10">
        <f>+AN178+AM180</f>
        <v>0.99971288764539878</v>
      </c>
      <c r="AP180" s="5">
        <f>SUM(G180:AJ180)</f>
        <v>8.913000000000002</v>
      </c>
    </row>
    <row r="181" spans="1:42" x14ac:dyDescent="0.2">
      <c r="A181" s="3" t="s">
        <v>51</v>
      </c>
      <c r="B181" s="3" t="s">
        <v>52</v>
      </c>
      <c r="C181" s="3" t="s">
        <v>7</v>
      </c>
      <c r="D181" s="3" t="s">
        <v>136</v>
      </c>
      <c r="E181" s="38" t="s">
        <v>22</v>
      </c>
      <c r="F181" s="3" t="s">
        <v>9</v>
      </c>
      <c r="G181" s="8">
        <v>-1</v>
      </c>
      <c r="H181" s="8">
        <v>-1</v>
      </c>
      <c r="I181" s="8"/>
      <c r="J181" s="8">
        <v>-1</v>
      </c>
      <c r="K181" s="8">
        <v>-1</v>
      </c>
      <c r="L181" s="8">
        <v>-1</v>
      </c>
      <c r="M181" s="8"/>
      <c r="N181" s="8"/>
      <c r="O181" s="8"/>
      <c r="P181" s="8"/>
      <c r="Q181" s="8"/>
      <c r="R181" s="8"/>
      <c r="S181" s="8">
        <v>-1</v>
      </c>
      <c r="T181" s="8"/>
      <c r="U181" s="8"/>
      <c r="V181" s="8"/>
      <c r="W181" s="8">
        <v>-1</v>
      </c>
      <c r="X181" s="8"/>
      <c r="Y181" s="8"/>
      <c r="Z181" s="8"/>
      <c r="AA181" s="8"/>
      <c r="AB181" s="8"/>
      <c r="AC181" s="8"/>
      <c r="AD181" s="8"/>
      <c r="AE181" s="8"/>
      <c r="AF181" s="8"/>
      <c r="AG181" s="8"/>
      <c r="AH181" s="8"/>
      <c r="AI181" s="8"/>
      <c r="AJ181" s="8" t="s">
        <v>12</v>
      </c>
      <c r="AK181" s="12">
        <v>88</v>
      </c>
    </row>
    <row r="182" spans="1:42" x14ac:dyDescent="0.2">
      <c r="A182" s="3" t="s">
        <v>51</v>
      </c>
      <c r="B182" s="3" t="s">
        <v>52</v>
      </c>
      <c r="C182" s="3" t="s">
        <v>7</v>
      </c>
      <c r="D182" s="3" t="s">
        <v>23</v>
      </c>
      <c r="E182" s="38" t="s">
        <v>25</v>
      </c>
      <c r="F182" s="3" t="s">
        <v>8</v>
      </c>
      <c r="G182" s="8"/>
      <c r="H182" s="8"/>
      <c r="I182" s="8"/>
      <c r="J182" s="8"/>
      <c r="K182" s="8"/>
      <c r="L182" s="8"/>
      <c r="M182" s="8"/>
      <c r="N182" s="8"/>
      <c r="O182" s="8"/>
      <c r="P182" s="8"/>
      <c r="Q182" s="8"/>
      <c r="R182" s="8"/>
      <c r="S182" s="8"/>
      <c r="T182" s="8"/>
      <c r="U182" s="8"/>
      <c r="V182" s="8"/>
      <c r="W182" s="8"/>
      <c r="X182" s="8"/>
      <c r="Y182" s="8"/>
      <c r="Z182" s="8"/>
      <c r="AA182" s="8">
        <v>2.7890000000000001</v>
      </c>
      <c r="AB182" s="8"/>
      <c r="AC182" s="8">
        <v>1.2609999999999999</v>
      </c>
      <c r="AD182" s="8">
        <v>1.52</v>
      </c>
      <c r="AE182" s="8">
        <v>1.0389999999999999</v>
      </c>
      <c r="AF182" s="8">
        <v>1.631</v>
      </c>
      <c r="AG182" s="8">
        <v>0.06</v>
      </c>
      <c r="AH182" s="8">
        <v>1.4999999999999999E-2</v>
      </c>
      <c r="AI182" s="8"/>
      <c r="AJ182" s="8"/>
      <c r="AK182" s="12">
        <v>89</v>
      </c>
      <c r="AM182" s="9">
        <f>+AP182/$AP$3</f>
        <v>2.5601218523170968E-5</v>
      </c>
      <c r="AN182" s="10">
        <f>+AN180+AM182</f>
        <v>0.99973848886392191</v>
      </c>
      <c r="AP182" s="5">
        <f>SUM(G182:AJ182)</f>
        <v>8.3150000000000013</v>
      </c>
    </row>
    <row r="183" spans="1:42" x14ac:dyDescent="0.2">
      <c r="A183" s="3" t="s">
        <v>51</v>
      </c>
      <c r="B183" s="3" t="s">
        <v>52</v>
      </c>
      <c r="C183" s="3" t="s">
        <v>7</v>
      </c>
      <c r="D183" s="3" t="s">
        <v>23</v>
      </c>
      <c r="E183" s="38" t="s">
        <v>25</v>
      </c>
      <c r="F183" s="3" t="s">
        <v>9</v>
      </c>
      <c r="G183" s="8"/>
      <c r="H183" s="8"/>
      <c r="I183" s="8"/>
      <c r="J183" s="8"/>
      <c r="K183" s="8"/>
      <c r="L183" s="8"/>
      <c r="M183" s="8"/>
      <c r="N183" s="8"/>
      <c r="O183" s="8"/>
      <c r="P183" s="8"/>
      <c r="Q183" s="8"/>
      <c r="R183" s="8"/>
      <c r="S183" s="8"/>
      <c r="T183" s="8"/>
      <c r="U183" s="8"/>
      <c r="V183" s="8"/>
      <c r="W183" s="8"/>
      <c r="X183" s="8"/>
      <c r="Y183" s="8"/>
      <c r="Z183" s="8"/>
      <c r="AA183" s="8">
        <v>-1</v>
      </c>
      <c r="AB183" s="8"/>
      <c r="AC183" s="8">
        <v>-1</v>
      </c>
      <c r="AD183" s="8">
        <v>-1</v>
      </c>
      <c r="AE183" s="8">
        <v>-1</v>
      </c>
      <c r="AF183" s="8">
        <v>-1</v>
      </c>
      <c r="AG183" s="8">
        <v>-1</v>
      </c>
      <c r="AH183" s="8">
        <v>-1</v>
      </c>
      <c r="AI183" s="8"/>
      <c r="AJ183" s="8"/>
      <c r="AK183" s="12">
        <v>89</v>
      </c>
    </row>
    <row r="184" spans="1:42" x14ac:dyDescent="0.2">
      <c r="A184" s="3" t="s">
        <v>51</v>
      </c>
      <c r="B184" s="3" t="s">
        <v>52</v>
      </c>
      <c r="C184" s="3" t="s">
        <v>17</v>
      </c>
      <c r="D184" s="3" t="s">
        <v>28</v>
      </c>
      <c r="E184" s="38" t="s">
        <v>21</v>
      </c>
      <c r="F184" s="3" t="s">
        <v>8</v>
      </c>
      <c r="G184" s="8"/>
      <c r="H184" s="8"/>
      <c r="I184" s="8"/>
      <c r="J184" s="8">
        <v>8</v>
      </c>
      <c r="K184" s="8"/>
      <c r="L184" s="8"/>
      <c r="M184" s="8"/>
      <c r="N184" s="8"/>
      <c r="O184" s="8"/>
      <c r="P184" s="8"/>
      <c r="Q184" s="8"/>
      <c r="R184" s="8"/>
      <c r="S184" s="8"/>
      <c r="T184" s="8"/>
      <c r="U184" s="8"/>
      <c r="V184" s="8"/>
      <c r="W184" s="8"/>
      <c r="X184" s="8"/>
      <c r="Y184" s="8"/>
      <c r="Z184" s="8"/>
      <c r="AA184" s="8"/>
      <c r="AB184" s="8"/>
      <c r="AC184" s="8"/>
      <c r="AD184" s="8"/>
      <c r="AE184" s="8"/>
      <c r="AF184" s="8"/>
      <c r="AG184" s="8"/>
      <c r="AH184" s="8"/>
      <c r="AI184" s="8"/>
      <c r="AJ184" s="8"/>
      <c r="AK184" s="12">
        <v>90</v>
      </c>
      <c r="AM184" s="9">
        <f>+AP184/$AP$3</f>
        <v>2.4631358771541516E-5</v>
      </c>
      <c r="AN184" s="10">
        <f>+AN182+AM184</f>
        <v>0.99976312022269342</v>
      </c>
      <c r="AP184" s="5">
        <f>SUM(G184:AJ184)</f>
        <v>8</v>
      </c>
    </row>
    <row r="185" spans="1:42" x14ac:dyDescent="0.2">
      <c r="A185" s="3" t="s">
        <v>51</v>
      </c>
      <c r="B185" s="3" t="s">
        <v>52</v>
      </c>
      <c r="C185" s="3" t="s">
        <v>17</v>
      </c>
      <c r="D185" s="3" t="s">
        <v>28</v>
      </c>
      <c r="E185" s="38" t="s">
        <v>21</v>
      </c>
      <c r="F185" s="3" t="s">
        <v>9</v>
      </c>
      <c r="G185" s="8"/>
      <c r="H185" s="8"/>
      <c r="I185" s="8"/>
      <c r="J185" s="8">
        <v>-1</v>
      </c>
      <c r="K185" s="8"/>
      <c r="L185" s="8"/>
      <c r="M185" s="8"/>
      <c r="N185" s="8"/>
      <c r="O185" s="8"/>
      <c r="P185" s="8"/>
      <c r="Q185" s="8"/>
      <c r="R185" s="8"/>
      <c r="S185" s="8"/>
      <c r="T185" s="8"/>
      <c r="U185" s="8"/>
      <c r="V185" s="8"/>
      <c r="W185" s="8"/>
      <c r="X185" s="8"/>
      <c r="Y185" s="8"/>
      <c r="Z185" s="8"/>
      <c r="AA185" s="8"/>
      <c r="AB185" s="8"/>
      <c r="AC185" s="8"/>
      <c r="AD185" s="8"/>
      <c r="AE185" s="8"/>
      <c r="AF185" s="8"/>
      <c r="AG185" s="8"/>
      <c r="AH185" s="8"/>
      <c r="AI185" s="8"/>
      <c r="AJ185" s="8"/>
      <c r="AK185" s="12">
        <v>90</v>
      </c>
    </row>
    <row r="186" spans="1:42" x14ac:dyDescent="0.2">
      <c r="A186" s="3" t="s">
        <v>51</v>
      </c>
      <c r="B186" s="3" t="s">
        <v>52</v>
      </c>
      <c r="C186" s="3" t="s">
        <v>17</v>
      </c>
      <c r="D186" s="3" t="s">
        <v>138</v>
      </c>
      <c r="E186" s="38" t="s">
        <v>21</v>
      </c>
      <c r="F186" s="3" t="s">
        <v>8</v>
      </c>
      <c r="G186" s="8">
        <v>4</v>
      </c>
      <c r="H186" s="8">
        <v>1</v>
      </c>
      <c r="I186" s="8">
        <v>1</v>
      </c>
      <c r="J186" s="8">
        <v>1</v>
      </c>
      <c r="K186" s="8"/>
      <c r="L186" s="8"/>
      <c r="M186" s="8">
        <v>0.2</v>
      </c>
      <c r="N186" s="8"/>
      <c r="O186" s="8"/>
      <c r="P186" s="8"/>
      <c r="Q186" s="8"/>
      <c r="R186" s="8"/>
      <c r="S186" s="8"/>
      <c r="T186" s="8"/>
      <c r="U186" s="8"/>
      <c r="V186" s="8"/>
      <c r="W186" s="8"/>
      <c r="X186" s="8"/>
      <c r="Y186" s="8"/>
      <c r="Z186" s="8"/>
      <c r="AA186" s="8"/>
      <c r="AB186" s="8"/>
      <c r="AC186" s="8"/>
      <c r="AD186" s="8"/>
      <c r="AE186" s="8"/>
      <c r="AF186" s="8"/>
      <c r="AG186" s="8"/>
      <c r="AH186" s="8"/>
      <c r="AI186" s="8"/>
      <c r="AJ186" s="8"/>
      <c r="AK186" s="12">
        <v>91</v>
      </c>
      <c r="AM186" s="9">
        <f>+AP186/$AP$3</f>
        <v>2.2168222894387363E-5</v>
      </c>
      <c r="AN186" s="10">
        <f>+AN184+AM186</f>
        <v>0.99978528844558778</v>
      </c>
      <c r="AP186" s="5">
        <f>SUM(G186:AJ186)</f>
        <v>7.2</v>
      </c>
    </row>
    <row r="187" spans="1:42" x14ac:dyDescent="0.2">
      <c r="A187" s="3" t="s">
        <v>51</v>
      </c>
      <c r="B187" s="3" t="s">
        <v>52</v>
      </c>
      <c r="C187" s="3" t="s">
        <v>17</v>
      </c>
      <c r="D187" s="3" t="s">
        <v>138</v>
      </c>
      <c r="E187" s="38" t="s">
        <v>21</v>
      </c>
      <c r="F187" s="3" t="s">
        <v>9</v>
      </c>
      <c r="G187" s="8">
        <v>-1</v>
      </c>
      <c r="H187" s="8">
        <v>-1</v>
      </c>
      <c r="I187" s="8">
        <v>-1</v>
      </c>
      <c r="J187" s="8">
        <v>-1</v>
      </c>
      <c r="K187" s="8"/>
      <c r="L187" s="8"/>
      <c r="M187" s="8">
        <v>-1</v>
      </c>
      <c r="N187" s="8"/>
      <c r="O187" s="8"/>
      <c r="P187" s="8"/>
      <c r="Q187" s="8"/>
      <c r="R187" s="8"/>
      <c r="S187" s="8"/>
      <c r="T187" s="8"/>
      <c r="U187" s="8"/>
      <c r="V187" s="8"/>
      <c r="W187" s="8"/>
      <c r="X187" s="8"/>
      <c r="Y187" s="8"/>
      <c r="Z187" s="8"/>
      <c r="AA187" s="8"/>
      <c r="AB187" s="8"/>
      <c r="AC187" s="8"/>
      <c r="AD187" s="8"/>
      <c r="AE187" s="8"/>
      <c r="AF187" s="8"/>
      <c r="AG187" s="8"/>
      <c r="AH187" s="8"/>
      <c r="AI187" s="8"/>
      <c r="AJ187" s="8"/>
      <c r="AK187" s="12">
        <v>91</v>
      </c>
    </row>
    <row r="188" spans="1:42" x14ac:dyDescent="0.2">
      <c r="A188" s="3" t="s">
        <v>51</v>
      </c>
      <c r="B188" s="3" t="s">
        <v>52</v>
      </c>
      <c r="C188" s="3" t="s">
        <v>7</v>
      </c>
      <c r="D188" s="3" t="s">
        <v>59</v>
      </c>
      <c r="E188" s="38" t="s">
        <v>33</v>
      </c>
      <c r="F188" s="3" t="s">
        <v>8</v>
      </c>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v>3.0179999999999998</v>
      </c>
      <c r="AI188" s="8">
        <v>4.165</v>
      </c>
      <c r="AJ188" s="8"/>
      <c r="AK188" s="12">
        <v>92</v>
      </c>
      <c r="AM188" s="9">
        <f>+AP188/$AP$3</f>
        <v>2.2115881256997837E-5</v>
      </c>
      <c r="AN188" s="10">
        <f>+AN186+AM188</f>
        <v>0.99980740432684478</v>
      </c>
      <c r="AP188" s="5">
        <f>SUM(G188:AJ188)</f>
        <v>7.1829999999999998</v>
      </c>
    </row>
    <row r="189" spans="1:42" x14ac:dyDescent="0.2">
      <c r="A189" s="3" t="s">
        <v>51</v>
      </c>
      <c r="B189" s="3" t="s">
        <v>52</v>
      </c>
      <c r="C189" s="3" t="s">
        <v>7</v>
      </c>
      <c r="D189" s="3" t="s">
        <v>59</v>
      </c>
      <c r="E189" s="38" t="s">
        <v>33</v>
      </c>
      <c r="F189" s="3" t="s">
        <v>9</v>
      </c>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v>-1</v>
      </c>
      <c r="AI189" s="8">
        <v>-1</v>
      </c>
      <c r="AJ189" s="8"/>
      <c r="AK189" s="12">
        <v>92</v>
      </c>
    </row>
    <row r="190" spans="1:42" x14ac:dyDescent="0.2">
      <c r="A190" s="3" t="s">
        <v>51</v>
      </c>
      <c r="B190" s="3" t="s">
        <v>52</v>
      </c>
      <c r="C190" s="3" t="s">
        <v>7</v>
      </c>
      <c r="D190" s="3" t="s">
        <v>66</v>
      </c>
      <c r="E190" s="38" t="s">
        <v>25</v>
      </c>
      <c r="F190" s="3" t="s">
        <v>8</v>
      </c>
      <c r="G190" s="8"/>
      <c r="H190" s="8"/>
      <c r="I190" s="8"/>
      <c r="J190" s="8"/>
      <c r="K190" s="8"/>
      <c r="L190" s="8"/>
      <c r="M190" s="8"/>
      <c r="N190" s="8"/>
      <c r="O190" s="8">
        <v>1</v>
      </c>
      <c r="P190" s="8">
        <v>2.4</v>
      </c>
      <c r="Q190" s="8">
        <v>2</v>
      </c>
      <c r="R190" s="8"/>
      <c r="S190" s="8"/>
      <c r="T190" s="8"/>
      <c r="U190" s="8"/>
      <c r="V190" s="8"/>
      <c r="W190" s="8"/>
      <c r="X190" s="8"/>
      <c r="Y190" s="8"/>
      <c r="Z190" s="8"/>
      <c r="AA190" s="8"/>
      <c r="AB190" s="8"/>
      <c r="AC190" s="8"/>
      <c r="AD190" s="8"/>
      <c r="AE190" s="8"/>
      <c r="AF190" s="8"/>
      <c r="AG190" s="8"/>
      <c r="AH190" s="8"/>
      <c r="AI190" s="8"/>
      <c r="AJ190" s="8"/>
      <c r="AK190" s="12">
        <v>93</v>
      </c>
      <c r="AM190" s="9">
        <f>+AP190/$AP$3</f>
        <v>1.6626167170790523E-5</v>
      </c>
      <c r="AN190" s="10">
        <f>+AN188+AM190</f>
        <v>0.99982403049401558</v>
      </c>
      <c r="AP190" s="5">
        <f>SUM(G190:AJ190)</f>
        <v>5.4</v>
      </c>
    </row>
    <row r="191" spans="1:42" x14ac:dyDescent="0.2">
      <c r="A191" s="3" t="s">
        <v>51</v>
      </c>
      <c r="B191" s="3" t="s">
        <v>52</v>
      </c>
      <c r="C191" s="3" t="s">
        <v>7</v>
      </c>
      <c r="D191" s="3" t="s">
        <v>66</v>
      </c>
      <c r="E191" s="38" t="s">
        <v>25</v>
      </c>
      <c r="F191" s="3" t="s">
        <v>9</v>
      </c>
      <c r="G191" s="8"/>
      <c r="H191" s="8"/>
      <c r="I191" s="8"/>
      <c r="J191" s="8"/>
      <c r="K191" s="8"/>
      <c r="L191" s="8"/>
      <c r="M191" s="8"/>
      <c r="N191" s="8"/>
      <c r="O191" s="8">
        <v>-1</v>
      </c>
      <c r="P191" s="8">
        <v>-1</v>
      </c>
      <c r="Q191" s="8">
        <v>-1</v>
      </c>
      <c r="R191" s="8"/>
      <c r="S191" s="8"/>
      <c r="T191" s="8"/>
      <c r="U191" s="8"/>
      <c r="V191" s="8"/>
      <c r="W191" s="8"/>
      <c r="X191" s="8"/>
      <c r="Y191" s="8"/>
      <c r="Z191" s="8"/>
      <c r="AA191" s="8"/>
      <c r="AB191" s="8"/>
      <c r="AC191" s="8"/>
      <c r="AD191" s="8"/>
      <c r="AE191" s="8"/>
      <c r="AF191" s="8"/>
      <c r="AG191" s="8"/>
      <c r="AH191" s="8"/>
      <c r="AI191" s="8"/>
      <c r="AJ191" s="8"/>
      <c r="AK191" s="12">
        <v>93</v>
      </c>
    </row>
    <row r="192" spans="1:42" x14ac:dyDescent="0.2">
      <c r="A192" s="3" t="s">
        <v>51</v>
      </c>
      <c r="B192" s="3" t="s">
        <v>52</v>
      </c>
      <c r="C192" s="3" t="s">
        <v>7</v>
      </c>
      <c r="D192" s="3" t="s">
        <v>125</v>
      </c>
      <c r="E192" s="38" t="s">
        <v>11</v>
      </c>
      <c r="F192" s="3" t="s">
        <v>8</v>
      </c>
      <c r="G192" s="8"/>
      <c r="H192" s="8"/>
      <c r="I192" s="8"/>
      <c r="J192" s="8"/>
      <c r="K192" s="8"/>
      <c r="L192" s="8"/>
      <c r="M192" s="8"/>
      <c r="N192" s="8"/>
      <c r="O192" s="8"/>
      <c r="P192" s="8"/>
      <c r="Q192" s="8"/>
      <c r="R192" s="8"/>
      <c r="S192" s="8"/>
      <c r="T192" s="8"/>
      <c r="U192" s="8"/>
      <c r="V192" s="8"/>
      <c r="W192" s="8"/>
      <c r="X192" s="8"/>
      <c r="Y192" s="8"/>
      <c r="Z192" s="8"/>
      <c r="AA192" s="8">
        <v>5.31</v>
      </c>
      <c r="AB192" s="8"/>
      <c r="AC192" s="8"/>
      <c r="AD192" s="8"/>
      <c r="AE192" s="8"/>
      <c r="AF192" s="8"/>
      <c r="AG192" s="8"/>
      <c r="AH192" s="8"/>
      <c r="AI192" s="8"/>
      <c r="AJ192" s="8"/>
      <c r="AK192" s="12">
        <v>94</v>
      </c>
      <c r="AM192" s="9">
        <f>+AP192/$AP$3</f>
        <v>1.6349064384610679E-5</v>
      </c>
      <c r="AN192" s="10">
        <f>+AN190+AM192</f>
        <v>0.99984037955840022</v>
      </c>
      <c r="AP192" s="5">
        <f>SUM(G192:AJ192)</f>
        <v>5.31</v>
      </c>
    </row>
    <row r="193" spans="1:42" x14ac:dyDescent="0.2">
      <c r="A193" s="3" t="s">
        <v>51</v>
      </c>
      <c r="B193" s="3" t="s">
        <v>52</v>
      </c>
      <c r="C193" s="3" t="s">
        <v>7</v>
      </c>
      <c r="D193" s="3" t="s">
        <v>125</v>
      </c>
      <c r="E193" s="38" t="s">
        <v>11</v>
      </c>
      <c r="F193" s="3" t="s">
        <v>9</v>
      </c>
      <c r="G193" s="8"/>
      <c r="H193" s="8"/>
      <c r="I193" s="8"/>
      <c r="J193" s="8"/>
      <c r="K193" s="8"/>
      <c r="L193" s="8"/>
      <c r="M193" s="8"/>
      <c r="N193" s="8"/>
      <c r="O193" s="8"/>
      <c r="P193" s="8"/>
      <c r="Q193" s="8"/>
      <c r="R193" s="8"/>
      <c r="S193" s="8"/>
      <c r="T193" s="8"/>
      <c r="U193" s="8"/>
      <c r="V193" s="8"/>
      <c r="W193" s="8"/>
      <c r="X193" s="8"/>
      <c r="Y193" s="8"/>
      <c r="Z193" s="8"/>
      <c r="AA193" s="8" t="s">
        <v>13</v>
      </c>
      <c r="AB193" s="8"/>
      <c r="AC193" s="8"/>
      <c r="AD193" s="8"/>
      <c r="AE193" s="8"/>
      <c r="AF193" s="8"/>
      <c r="AG193" s="8"/>
      <c r="AH193" s="8"/>
      <c r="AI193" s="8"/>
      <c r="AJ193" s="8"/>
      <c r="AK193" s="12">
        <v>94</v>
      </c>
    </row>
    <row r="194" spans="1:42" x14ac:dyDescent="0.2">
      <c r="A194" s="3" t="s">
        <v>51</v>
      </c>
      <c r="B194" s="3" t="s">
        <v>52</v>
      </c>
      <c r="C194" s="3" t="s">
        <v>7</v>
      </c>
      <c r="D194" s="3" t="s">
        <v>137</v>
      </c>
      <c r="E194" s="38" t="s">
        <v>34</v>
      </c>
      <c r="F194" s="3" t="s">
        <v>8</v>
      </c>
      <c r="G194" s="8"/>
      <c r="H194" s="8"/>
      <c r="I194" s="8"/>
      <c r="J194" s="8"/>
      <c r="K194" s="8"/>
      <c r="L194" s="8"/>
      <c r="M194" s="8"/>
      <c r="N194" s="8"/>
      <c r="O194" s="8"/>
      <c r="P194" s="8"/>
      <c r="Q194" s="8"/>
      <c r="R194" s="8"/>
      <c r="S194" s="8"/>
      <c r="T194" s="8"/>
      <c r="U194" s="8"/>
      <c r="V194" s="8"/>
      <c r="W194" s="8"/>
      <c r="X194" s="8">
        <v>0.121</v>
      </c>
      <c r="Y194" s="8">
        <v>0.39300000000000002</v>
      </c>
      <c r="Z194" s="8">
        <v>0.65900000000000003</v>
      </c>
      <c r="AA194" s="8">
        <v>3.4020000000000001</v>
      </c>
      <c r="AB194" s="8"/>
      <c r="AC194" s="8"/>
      <c r="AD194" s="8"/>
      <c r="AE194" s="8"/>
      <c r="AF194" s="8"/>
      <c r="AG194" s="8"/>
      <c r="AH194" s="8">
        <v>0.157</v>
      </c>
      <c r="AI194" s="8">
        <v>0.14599999999999999</v>
      </c>
      <c r="AJ194" s="8">
        <v>0.128</v>
      </c>
      <c r="AK194" s="12">
        <v>95</v>
      </c>
      <c r="AM194" s="9">
        <f>+AP194/$AP$3</f>
        <v>1.5413072751292105E-5</v>
      </c>
      <c r="AN194" s="10">
        <f>+AN192+AM194</f>
        <v>0.99985579263115154</v>
      </c>
      <c r="AP194" s="5">
        <f>SUM(G194:AJ194)</f>
        <v>5.0060000000000002</v>
      </c>
    </row>
    <row r="195" spans="1:42" x14ac:dyDescent="0.2">
      <c r="A195" s="3" t="s">
        <v>51</v>
      </c>
      <c r="B195" s="3" t="s">
        <v>52</v>
      </c>
      <c r="C195" s="3" t="s">
        <v>7</v>
      </c>
      <c r="D195" s="3" t="s">
        <v>137</v>
      </c>
      <c r="E195" s="38" t="s">
        <v>34</v>
      </c>
      <c r="F195" s="3" t="s">
        <v>9</v>
      </c>
      <c r="G195" s="8"/>
      <c r="H195" s="8"/>
      <c r="I195" s="8"/>
      <c r="J195" s="8"/>
      <c r="K195" s="8"/>
      <c r="L195" s="8"/>
      <c r="M195" s="8"/>
      <c r="N195" s="8"/>
      <c r="O195" s="8"/>
      <c r="P195" s="8"/>
      <c r="Q195" s="8"/>
      <c r="R195" s="8"/>
      <c r="S195" s="8"/>
      <c r="T195" s="8"/>
      <c r="U195" s="8"/>
      <c r="V195" s="8"/>
      <c r="W195" s="8"/>
      <c r="X195" s="8">
        <v>-1</v>
      </c>
      <c r="Y195" s="8">
        <v>-1</v>
      </c>
      <c r="Z195" s="8">
        <v>-1</v>
      </c>
      <c r="AA195" s="8">
        <v>-1</v>
      </c>
      <c r="AB195" s="8"/>
      <c r="AC195" s="8"/>
      <c r="AD195" s="8"/>
      <c r="AE195" s="8"/>
      <c r="AF195" s="8"/>
      <c r="AG195" s="8"/>
      <c r="AH195" s="8">
        <v>-1</v>
      </c>
      <c r="AI195" s="8" t="s">
        <v>13</v>
      </c>
      <c r="AJ195" s="8" t="s">
        <v>13</v>
      </c>
      <c r="AK195" s="12">
        <v>95</v>
      </c>
    </row>
    <row r="196" spans="1:42" x14ac:dyDescent="0.2">
      <c r="A196" s="3" t="s">
        <v>51</v>
      </c>
      <c r="B196" s="3" t="s">
        <v>52</v>
      </c>
      <c r="C196" s="3" t="s">
        <v>17</v>
      </c>
      <c r="D196" s="3" t="s">
        <v>26</v>
      </c>
      <c r="E196" s="38" t="s">
        <v>31</v>
      </c>
      <c r="F196" s="3" t="s">
        <v>8</v>
      </c>
      <c r="G196" s="8"/>
      <c r="H196" s="8"/>
      <c r="I196" s="8"/>
      <c r="J196" s="8"/>
      <c r="K196" s="8"/>
      <c r="L196" s="8"/>
      <c r="M196" s="8"/>
      <c r="N196" s="8"/>
      <c r="O196" s="8"/>
      <c r="P196" s="8"/>
      <c r="Q196" s="8"/>
      <c r="R196" s="8"/>
      <c r="S196" s="8"/>
      <c r="T196" s="8">
        <v>1.7000000000000001E-2</v>
      </c>
      <c r="U196" s="8"/>
      <c r="V196" s="8"/>
      <c r="W196" s="8">
        <v>2.1999999999999999E-2</v>
      </c>
      <c r="X196" s="8"/>
      <c r="Y196" s="8"/>
      <c r="Z196" s="8"/>
      <c r="AA196" s="8"/>
      <c r="AB196" s="8">
        <v>0.108</v>
      </c>
      <c r="AC196" s="8"/>
      <c r="AD196" s="8"/>
      <c r="AE196" s="8"/>
      <c r="AF196" s="8"/>
      <c r="AG196" s="8"/>
      <c r="AH196" s="8">
        <v>4.798</v>
      </c>
      <c r="AI196" s="8"/>
      <c r="AJ196" s="8"/>
      <c r="AK196" s="12">
        <v>96</v>
      </c>
      <c r="AM196" s="9">
        <f>+AP196/$AP$3</f>
        <v>1.5225258640659101E-5</v>
      </c>
      <c r="AN196" s="10">
        <f>+AN194+AM196</f>
        <v>0.99987101788979216</v>
      </c>
      <c r="AP196" s="5">
        <f>SUM(G196:AJ196)</f>
        <v>4.9450000000000003</v>
      </c>
    </row>
    <row r="197" spans="1:42" x14ac:dyDescent="0.2">
      <c r="A197" s="3" t="s">
        <v>51</v>
      </c>
      <c r="B197" s="3" t="s">
        <v>52</v>
      </c>
      <c r="C197" s="3" t="s">
        <v>17</v>
      </c>
      <c r="D197" s="3" t="s">
        <v>26</v>
      </c>
      <c r="E197" s="38" t="s">
        <v>31</v>
      </c>
      <c r="F197" s="3" t="s">
        <v>9</v>
      </c>
      <c r="G197" s="8"/>
      <c r="H197" s="8"/>
      <c r="I197" s="8"/>
      <c r="J197" s="8"/>
      <c r="K197" s="8"/>
      <c r="L197" s="8"/>
      <c r="M197" s="8"/>
      <c r="N197" s="8"/>
      <c r="O197" s="8"/>
      <c r="P197" s="8"/>
      <c r="Q197" s="8"/>
      <c r="R197" s="8"/>
      <c r="S197" s="8"/>
      <c r="T197" s="8" t="s">
        <v>13</v>
      </c>
      <c r="U197" s="8"/>
      <c r="V197" s="8"/>
      <c r="W197" s="8" t="s">
        <v>13</v>
      </c>
      <c r="X197" s="8"/>
      <c r="Y197" s="8"/>
      <c r="Z197" s="8"/>
      <c r="AA197" s="8"/>
      <c r="AB197" s="8">
        <v>-1</v>
      </c>
      <c r="AC197" s="8"/>
      <c r="AD197" s="8"/>
      <c r="AE197" s="8"/>
      <c r="AF197" s="8"/>
      <c r="AG197" s="8"/>
      <c r="AH197" s="8" t="s">
        <v>13</v>
      </c>
      <c r="AI197" s="8"/>
      <c r="AJ197" s="8"/>
      <c r="AK197" s="12">
        <v>96</v>
      </c>
    </row>
    <row r="198" spans="1:42" x14ac:dyDescent="0.2">
      <c r="A198" s="3" t="s">
        <v>51</v>
      </c>
      <c r="B198" s="3" t="s">
        <v>52</v>
      </c>
      <c r="C198" s="3" t="s">
        <v>7</v>
      </c>
      <c r="D198" s="3" t="s">
        <v>142</v>
      </c>
      <c r="E198" s="38" t="s">
        <v>63</v>
      </c>
      <c r="F198" s="3" t="s">
        <v>8</v>
      </c>
      <c r="G198" s="8"/>
      <c r="H198" s="8"/>
      <c r="I198" s="8"/>
      <c r="J198" s="8"/>
      <c r="K198" s="8"/>
      <c r="L198" s="8"/>
      <c r="M198" s="8"/>
      <c r="N198" s="8"/>
      <c r="O198" s="8"/>
      <c r="P198" s="8"/>
      <c r="Q198" s="8"/>
      <c r="R198" s="8"/>
      <c r="S198" s="8"/>
      <c r="T198" s="8"/>
      <c r="U198" s="8"/>
      <c r="V198" s="8"/>
      <c r="W198" s="8"/>
      <c r="X198" s="8"/>
      <c r="Y198" s="8"/>
      <c r="Z198" s="8"/>
      <c r="AA198" s="8">
        <v>2.1</v>
      </c>
      <c r="AB198" s="8"/>
      <c r="AC198" s="8"/>
      <c r="AD198" s="8"/>
      <c r="AE198" s="8"/>
      <c r="AF198" s="8"/>
      <c r="AG198" s="8"/>
      <c r="AH198" s="8"/>
      <c r="AI198" s="8">
        <v>0.13600000000000001</v>
      </c>
      <c r="AJ198" s="8">
        <v>2.08</v>
      </c>
      <c r="AK198" s="12">
        <v>97</v>
      </c>
      <c r="AM198" s="9">
        <f>+AP198/$AP$3</f>
        <v>1.328861805724665E-5</v>
      </c>
      <c r="AN198" s="10">
        <f>+AN196+AM198</f>
        <v>0.99988430650784943</v>
      </c>
      <c r="AP198" s="5">
        <f>SUM(G198:AJ198)</f>
        <v>4.3160000000000007</v>
      </c>
    </row>
    <row r="199" spans="1:42" x14ac:dyDescent="0.2">
      <c r="A199" s="3" t="s">
        <v>51</v>
      </c>
      <c r="B199" s="3" t="s">
        <v>52</v>
      </c>
      <c r="C199" s="3" t="s">
        <v>7</v>
      </c>
      <c r="D199" s="3" t="s">
        <v>142</v>
      </c>
      <c r="E199" s="38" t="s">
        <v>63</v>
      </c>
      <c r="F199" s="3" t="s">
        <v>9</v>
      </c>
      <c r="G199" s="8"/>
      <c r="H199" s="8"/>
      <c r="I199" s="8"/>
      <c r="J199" s="8"/>
      <c r="K199" s="8"/>
      <c r="L199" s="8"/>
      <c r="M199" s="8"/>
      <c r="N199" s="8"/>
      <c r="O199" s="8"/>
      <c r="P199" s="8"/>
      <c r="Q199" s="8"/>
      <c r="R199" s="8"/>
      <c r="S199" s="8"/>
      <c r="T199" s="8"/>
      <c r="U199" s="8"/>
      <c r="V199" s="8"/>
      <c r="W199" s="8"/>
      <c r="X199" s="8"/>
      <c r="Y199" s="8"/>
      <c r="Z199" s="8"/>
      <c r="AA199" s="8" t="s">
        <v>13</v>
      </c>
      <c r="AB199" s="8"/>
      <c r="AC199" s="8"/>
      <c r="AD199" s="8"/>
      <c r="AE199" s="8"/>
      <c r="AF199" s="8"/>
      <c r="AG199" s="8"/>
      <c r="AH199" s="8"/>
      <c r="AI199" s="8">
        <v>-1</v>
      </c>
      <c r="AJ199" s="8">
        <v>-1</v>
      </c>
      <c r="AK199" s="12">
        <v>97</v>
      </c>
    </row>
    <row r="200" spans="1:42" x14ac:dyDescent="0.2">
      <c r="A200" s="3" t="s">
        <v>51</v>
      </c>
      <c r="B200" s="3" t="s">
        <v>52</v>
      </c>
      <c r="C200" s="3" t="s">
        <v>7</v>
      </c>
      <c r="D200" s="3" t="s">
        <v>154</v>
      </c>
      <c r="E200" s="38" t="s">
        <v>25</v>
      </c>
      <c r="F200" s="3" t="s">
        <v>8</v>
      </c>
      <c r="G200" s="8"/>
      <c r="H200" s="8"/>
      <c r="I200" s="8"/>
      <c r="J200" s="8"/>
      <c r="K200" s="8"/>
      <c r="L200" s="8"/>
      <c r="M200" s="8"/>
      <c r="N200" s="8"/>
      <c r="O200" s="8"/>
      <c r="P200" s="8"/>
      <c r="Q200" s="8"/>
      <c r="R200" s="8"/>
      <c r="S200" s="8"/>
      <c r="T200" s="8"/>
      <c r="U200" s="8"/>
      <c r="V200" s="8"/>
      <c r="W200" s="8"/>
      <c r="X200" s="8"/>
      <c r="Y200" s="8"/>
      <c r="Z200" s="8">
        <v>4.26</v>
      </c>
      <c r="AA200" s="8"/>
      <c r="AB200" s="8">
        <v>2E-3</v>
      </c>
      <c r="AC200" s="8"/>
      <c r="AD200" s="8">
        <v>2E-3</v>
      </c>
      <c r="AE200" s="8"/>
      <c r="AF200" s="8"/>
      <c r="AG200" s="8"/>
      <c r="AH200" s="8"/>
      <c r="AI200" s="8"/>
      <c r="AJ200" s="8"/>
      <c r="AK200" s="12">
        <v>98</v>
      </c>
      <c r="AM200" s="9">
        <f>+AP200/$AP$3</f>
        <v>1.3128514225231625E-5</v>
      </c>
      <c r="AN200" s="10">
        <f>+AN198+AM200</f>
        <v>0.99989743502207462</v>
      </c>
      <c r="AP200" s="5">
        <f>SUM(G200:AJ200)</f>
        <v>4.2639999999999993</v>
      </c>
    </row>
    <row r="201" spans="1:42" x14ac:dyDescent="0.2">
      <c r="A201" s="3" t="s">
        <v>51</v>
      </c>
      <c r="B201" s="3" t="s">
        <v>52</v>
      </c>
      <c r="C201" s="3" t="s">
        <v>7</v>
      </c>
      <c r="D201" s="3" t="s">
        <v>154</v>
      </c>
      <c r="E201" s="38" t="s">
        <v>25</v>
      </c>
      <c r="F201" s="3" t="s">
        <v>9</v>
      </c>
      <c r="G201" s="8"/>
      <c r="H201" s="8"/>
      <c r="I201" s="8"/>
      <c r="J201" s="8"/>
      <c r="K201" s="8"/>
      <c r="L201" s="8"/>
      <c r="M201" s="8"/>
      <c r="N201" s="8"/>
      <c r="O201" s="8"/>
      <c r="P201" s="8"/>
      <c r="Q201" s="8"/>
      <c r="R201" s="8"/>
      <c r="S201" s="8"/>
      <c r="T201" s="8"/>
      <c r="U201" s="8"/>
      <c r="V201" s="8"/>
      <c r="W201" s="8"/>
      <c r="X201" s="8"/>
      <c r="Y201" s="8"/>
      <c r="Z201" s="8" t="s">
        <v>13</v>
      </c>
      <c r="AA201" s="8"/>
      <c r="AB201" s="8" t="s">
        <v>13</v>
      </c>
      <c r="AC201" s="8"/>
      <c r="AD201" s="8" t="s">
        <v>13</v>
      </c>
      <c r="AE201" s="8"/>
      <c r="AF201" s="8"/>
      <c r="AG201" s="8"/>
      <c r="AH201" s="8"/>
      <c r="AI201" s="8"/>
      <c r="AJ201" s="8"/>
      <c r="AK201" s="12">
        <v>98</v>
      </c>
    </row>
    <row r="202" spans="1:42" x14ac:dyDescent="0.2">
      <c r="A202" s="3" t="s">
        <v>51</v>
      </c>
      <c r="B202" s="3" t="s">
        <v>52</v>
      </c>
      <c r="C202" s="3" t="s">
        <v>17</v>
      </c>
      <c r="D202" s="3" t="s">
        <v>106</v>
      </c>
      <c r="E202" s="38" t="s">
        <v>21</v>
      </c>
      <c r="F202" s="3" t="s">
        <v>8</v>
      </c>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v>4.08</v>
      </c>
      <c r="AF202" s="8"/>
      <c r="AG202" s="8"/>
      <c r="AH202" s="8"/>
      <c r="AI202" s="8"/>
      <c r="AJ202" s="8"/>
      <c r="AK202" s="12">
        <v>99</v>
      </c>
      <c r="AM202" s="9">
        <f>+AP202/$AP$3</f>
        <v>1.2561992973486173E-5</v>
      </c>
      <c r="AN202" s="10">
        <f>+AN200+AM202</f>
        <v>0.99990999701504812</v>
      </c>
      <c r="AP202" s="5">
        <f>SUM(G202:AJ202)</f>
        <v>4.08</v>
      </c>
    </row>
    <row r="203" spans="1:42" x14ac:dyDescent="0.2">
      <c r="A203" s="3" t="s">
        <v>51</v>
      </c>
      <c r="B203" s="3" t="s">
        <v>52</v>
      </c>
      <c r="C203" s="3" t="s">
        <v>17</v>
      </c>
      <c r="D203" s="3" t="s">
        <v>106</v>
      </c>
      <c r="E203" s="38" t="s">
        <v>21</v>
      </c>
      <c r="F203" s="3" t="s">
        <v>9</v>
      </c>
      <c r="G203" s="8"/>
      <c r="H203" s="8"/>
      <c r="I203" s="8"/>
      <c r="J203" s="8"/>
      <c r="K203" s="8"/>
      <c r="L203" s="8"/>
      <c r="M203" s="8"/>
      <c r="N203" s="8"/>
      <c r="O203" s="8"/>
      <c r="P203" s="8"/>
      <c r="Q203" s="8"/>
      <c r="R203" s="8"/>
      <c r="S203" s="8"/>
      <c r="T203" s="8"/>
      <c r="U203" s="8"/>
      <c r="V203" s="8"/>
      <c r="W203" s="8"/>
      <c r="X203" s="8"/>
      <c r="Y203" s="8"/>
      <c r="Z203" s="8"/>
      <c r="AA203" s="8"/>
      <c r="AB203" s="8"/>
      <c r="AC203" s="8"/>
      <c r="AD203" s="8"/>
      <c r="AE203" s="8">
        <v>-1</v>
      </c>
      <c r="AF203" s="8"/>
      <c r="AG203" s="8"/>
      <c r="AH203" s="8"/>
      <c r="AI203" s="8"/>
      <c r="AJ203" s="8"/>
      <c r="AK203" s="12">
        <v>99</v>
      </c>
    </row>
    <row r="204" spans="1:42" x14ac:dyDescent="0.2">
      <c r="A204" s="3" t="s">
        <v>51</v>
      </c>
      <c r="B204" s="3" t="s">
        <v>52</v>
      </c>
      <c r="C204" s="3" t="s">
        <v>17</v>
      </c>
      <c r="D204" s="3" t="s">
        <v>106</v>
      </c>
      <c r="E204" s="38" t="s">
        <v>22</v>
      </c>
      <c r="F204" s="3" t="s">
        <v>8</v>
      </c>
      <c r="G204" s="8"/>
      <c r="H204" s="8"/>
      <c r="I204" s="8"/>
      <c r="J204" s="8"/>
      <c r="K204" s="8"/>
      <c r="L204" s="8"/>
      <c r="M204" s="8"/>
      <c r="N204" s="8"/>
      <c r="O204" s="8"/>
      <c r="P204" s="8"/>
      <c r="Q204" s="8"/>
      <c r="R204" s="8"/>
      <c r="S204" s="8"/>
      <c r="T204" s="8"/>
      <c r="U204" s="8"/>
      <c r="V204" s="8"/>
      <c r="W204" s="8"/>
      <c r="X204" s="8"/>
      <c r="Y204" s="8"/>
      <c r="Z204" s="8"/>
      <c r="AA204" s="8"/>
      <c r="AB204" s="8"/>
      <c r="AC204" s="8"/>
      <c r="AD204" s="8"/>
      <c r="AE204" s="8"/>
      <c r="AF204" s="8">
        <v>2.39</v>
      </c>
      <c r="AG204" s="8"/>
      <c r="AH204" s="8">
        <v>1.46</v>
      </c>
      <c r="AI204" s="8"/>
      <c r="AJ204" s="8"/>
      <c r="AK204" s="12">
        <v>100</v>
      </c>
      <c r="AM204" s="9">
        <f>+AP204/$AP$3</f>
        <v>1.1853841408804354E-5</v>
      </c>
      <c r="AN204" s="10">
        <f>+AN202+AM204</f>
        <v>0.99992185085645691</v>
      </c>
      <c r="AP204" s="5">
        <f>SUM(G204:AJ204)</f>
        <v>3.85</v>
      </c>
    </row>
    <row r="205" spans="1:42" x14ac:dyDescent="0.2">
      <c r="A205" s="3" t="s">
        <v>51</v>
      </c>
      <c r="B205" s="3" t="s">
        <v>52</v>
      </c>
      <c r="C205" s="3" t="s">
        <v>17</v>
      </c>
      <c r="D205" s="3" t="s">
        <v>106</v>
      </c>
      <c r="E205" s="38" t="s">
        <v>22</v>
      </c>
      <c r="F205" s="3" t="s">
        <v>9</v>
      </c>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t="s">
        <v>13</v>
      </c>
      <c r="AF205" s="8" t="s">
        <v>13</v>
      </c>
      <c r="AG205" s="8"/>
      <c r="AH205" s="8" t="s">
        <v>13</v>
      </c>
      <c r="AI205" s="8"/>
      <c r="AJ205" s="8"/>
      <c r="AK205" s="12">
        <v>100</v>
      </c>
    </row>
    <row r="206" spans="1:42" x14ac:dyDescent="0.2">
      <c r="A206" s="3" t="s">
        <v>51</v>
      </c>
      <c r="B206" s="3" t="s">
        <v>52</v>
      </c>
      <c r="C206" s="3" t="s">
        <v>7</v>
      </c>
      <c r="D206" s="3" t="s">
        <v>53</v>
      </c>
      <c r="E206" s="38" t="s">
        <v>25</v>
      </c>
      <c r="F206" s="3" t="s">
        <v>8</v>
      </c>
      <c r="G206" s="8"/>
      <c r="H206" s="8"/>
      <c r="I206" s="8"/>
      <c r="J206" s="8"/>
      <c r="K206" s="8"/>
      <c r="L206" s="8"/>
      <c r="M206" s="8"/>
      <c r="N206" s="8"/>
      <c r="O206" s="8"/>
      <c r="P206" s="8"/>
      <c r="Q206" s="8"/>
      <c r="R206" s="8"/>
      <c r="S206" s="8"/>
      <c r="T206" s="8"/>
      <c r="U206" s="8"/>
      <c r="V206" s="8"/>
      <c r="W206" s="8"/>
      <c r="X206" s="8"/>
      <c r="Y206" s="8"/>
      <c r="Z206" s="8"/>
      <c r="AA206" s="8"/>
      <c r="AB206" s="8"/>
      <c r="AC206" s="8"/>
      <c r="AD206" s="8"/>
      <c r="AE206" s="8"/>
      <c r="AF206" s="8"/>
      <c r="AG206" s="8"/>
      <c r="AH206" s="8">
        <v>2.1999999999999999E-2</v>
      </c>
      <c r="AI206" s="8">
        <v>3.552</v>
      </c>
      <c r="AJ206" s="8"/>
      <c r="AK206" s="12">
        <v>101</v>
      </c>
      <c r="AM206" s="9">
        <f>+AP206/$AP$3</f>
        <v>1.1004059531186172E-5</v>
      </c>
      <c r="AN206" s="10">
        <f>+AN204+AM206</f>
        <v>0.99993285491598805</v>
      </c>
      <c r="AP206" s="5">
        <f>SUM(G206:AJ206)</f>
        <v>3.5739999999999998</v>
      </c>
    </row>
    <row r="207" spans="1:42" x14ac:dyDescent="0.2">
      <c r="A207" s="3" t="s">
        <v>51</v>
      </c>
      <c r="B207" s="3" t="s">
        <v>52</v>
      </c>
      <c r="C207" s="3" t="s">
        <v>7</v>
      </c>
      <c r="D207" s="3" t="s">
        <v>53</v>
      </c>
      <c r="E207" s="38" t="s">
        <v>25</v>
      </c>
      <c r="F207" s="3" t="s">
        <v>9</v>
      </c>
      <c r="G207" s="8"/>
      <c r="H207" s="8"/>
      <c r="I207" s="8"/>
      <c r="J207" s="8"/>
      <c r="K207" s="8"/>
      <c r="L207" s="8"/>
      <c r="M207" s="8"/>
      <c r="N207" s="8"/>
      <c r="O207" s="8"/>
      <c r="P207" s="8"/>
      <c r="Q207" s="8"/>
      <c r="R207" s="8"/>
      <c r="S207" s="8"/>
      <c r="T207" s="8"/>
      <c r="U207" s="8"/>
      <c r="V207" s="8"/>
      <c r="W207" s="8"/>
      <c r="X207" s="8"/>
      <c r="Y207" s="8"/>
      <c r="Z207" s="8"/>
      <c r="AA207" s="8"/>
      <c r="AB207" s="8"/>
      <c r="AC207" s="8"/>
      <c r="AD207" s="8"/>
      <c r="AE207" s="8"/>
      <c r="AF207" s="8"/>
      <c r="AG207" s="8"/>
      <c r="AH207" s="8">
        <v>-1</v>
      </c>
      <c r="AI207" s="8">
        <v>-1</v>
      </c>
      <c r="AJ207" s="8"/>
      <c r="AK207" s="12">
        <v>101</v>
      </c>
    </row>
    <row r="208" spans="1:42" x14ac:dyDescent="0.2">
      <c r="A208" s="3" t="s">
        <v>51</v>
      </c>
      <c r="B208" s="3" t="s">
        <v>52</v>
      </c>
      <c r="C208" s="3" t="s">
        <v>7</v>
      </c>
      <c r="D208" s="3" t="s">
        <v>137</v>
      </c>
      <c r="E208" s="38" t="s">
        <v>22</v>
      </c>
      <c r="F208" s="3" t="s">
        <v>8</v>
      </c>
      <c r="G208" s="8"/>
      <c r="H208" s="8"/>
      <c r="I208" s="8"/>
      <c r="J208" s="8"/>
      <c r="K208" s="8"/>
      <c r="L208" s="8"/>
      <c r="M208" s="8"/>
      <c r="N208" s="8"/>
      <c r="O208" s="8"/>
      <c r="P208" s="8"/>
      <c r="Q208" s="8"/>
      <c r="R208" s="8"/>
      <c r="S208" s="8"/>
      <c r="T208" s="8"/>
      <c r="U208" s="8"/>
      <c r="V208" s="8"/>
      <c r="W208" s="8"/>
      <c r="X208" s="8">
        <v>7.3999999999999996E-2</v>
      </c>
      <c r="Y208" s="8">
        <v>0.41399999999999998</v>
      </c>
      <c r="Z208" s="8"/>
      <c r="AA208" s="8">
        <v>2.3E-2</v>
      </c>
      <c r="AB208" s="8">
        <v>2.379</v>
      </c>
      <c r="AC208" s="8"/>
      <c r="AD208" s="8"/>
      <c r="AE208" s="8"/>
      <c r="AF208" s="8"/>
      <c r="AG208" s="8"/>
      <c r="AH208" s="8"/>
      <c r="AI208" s="8">
        <v>5.1999999999999998E-2</v>
      </c>
      <c r="AJ208" s="8">
        <v>2.9000000000000001E-2</v>
      </c>
      <c r="AK208" s="12">
        <v>102</v>
      </c>
      <c r="AM208" s="9">
        <f>+AP208/$AP$3</f>
        <v>9.1474708637812311E-6</v>
      </c>
      <c r="AN208" s="10">
        <f>+AN206+AM208</f>
        <v>0.99994200238685182</v>
      </c>
      <c r="AP208" s="5">
        <f>SUM(G208:AJ208)</f>
        <v>2.9710000000000001</v>
      </c>
    </row>
    <row r="209" spans="1:42" x14ac:dyDescent="0.2">
      <c r="A209" s="3" t="s">
        <v>51</v>
      </c>
      <c r="B209" s="3" t="s">
        <v>52</v>
      </c>
      <c r="C209" s="3" t="s">
        <v>7</v>
      </c>
      <c r="D209" s="3" t="s">
        <v>137</v>
      </c>
      <c r="E209" s="38" t="s">
        <v>22</v>
      </c>
      <c r="F209" s="3" t="s">
        <v>9</v>
      </c>
      <c r="G209" s="8"/>
      <c r="H209" s="8"/>
      <c r="I209" s="8"/>
      <c r="J209" s="8"/>
      <c r="K209" s="8"/>
      <c r="L209" s="8"/>
      <c r="M209" s="8"/>
      <c r="N209" s="8"/>
      <c r="O209" s="8"/>
      <c r="P209" s="8"/>
      <c r="Q209" s="8"/>
      <c r="R209" s="8"/>
      <c r="S209" s="8"/>
      <c r="T209" s="8"/>
      <c r="U209" s="8"/>
      <c r="V209" s="8"/>
      <c r="W209" s="8"/>
      <c r="X209" s="8">
        <v>-1</v>
      </c>
      <c r="Y209" s="8">
        <v>-1</v>
      </c>
      <c r="Z209" s="8"/>
      <c r="AA209" s="8">
        <v>-1</v>
      </c>
      <c r="AB209" s="8">
        <v>-1</v>
      </c>
      <c r="AC209" s="8"/>
      <c r="AD209" s="8"/>
      <c r="AE209" s="8"/>
      <c r="AF209" s="8"/>
      <c r="AG209" s="8"/>
      <c r="AH209" s="8"/>
      <c r="AI209" s="8" t="s">
        <v>13</v>
      </c>
      <c r="AJ209" s="8" t="s">
        <v>13</v>
      </c>
      <c r="AK209" s="12">
        <v>102</v>
      </c>
    </row>
    <row r="210" spans="1:42" x14ac:dyDescent="0.2">
      <c r="A210" s="3" t="s">
        <v>51</v>
      </c>
      <c r="B210" s="3" t="s">
        <v>52</v>
      </c>
      <c r="C210" s="3" t="s">
        <v>7</v>
      </c>
      <c r="D210" s="3" t="s">
        <v>69</v>
      </c>
      <c r="E210" s="38" t="s">
        <v>33</v>
      </c>
      <c r="F210" s="3" t="s">
        <v>8</v>
      </c>
      <c r="G210" s="8"/>
      <c r="H210" s="8"/>
      <c r="I210" s="8"/>
      <c r="J210" s="8"/>
      <c r="K210" s="8"/>
      <c r="L210" s="8"/>
      <c r="M210" s="8"/>
      <c r="N210" s="8"/>
      <c r="O210" s="8"/>
      <c r="P210" s="8"/>
      <c r="Q210" s="8"/>
      <c r="R210" s="8"/>
      <c r="S210" s="8"/>
      <c r="T210" s="8"/>
      <c r="U210" s="8"/>
      <c r="V210" s="8"/>
      <c r="W210" s="8"/>
      <c r="X210" s="8"/>
      <c r="Y210" s="8"/>
      <c r="Z210" s="8"/>
      <c r="AA210" s="8"/>
      <c r="AB210" s="8"/>
      <c r="AC210" s="8"/>
      <c r="AD210" s="8"/>
      <c r="AE210" s="8"/>
      <c r="AF210" s="8"/>
      <c r="AG210" s="8"/>
      <c r="AH210" s="8">
        <v>1.9019999999999999</v>
      </c>
      <c r="AI210" s="8">
        <v>1.044</v>
      </c>
      <c r="AJ210" s="8"/>
      <c r="AK210" s="12">
        <v>103</v>
      </c>
      <c r="AM210" s="9">
        <f>+AP210/$AP$3</f>
        <v>9.0704978676201617E-6</v>
      </c>
      <c r="AN210" s="10">
        <f>+AN208+AM210</f>
        <v>0.99995107288471941</v>
      </c>
      <c r="AP210" s="5">
        <f>SUM(G210:AJ210)</f>
        <v>2.9459999999999997</v>
      </c>
    </row>
    <row r="211" spans="1:42" x14ac:dyDescent="0.2">
      <c r="A211" s="3" t="s">
        <v>51</v>
      </c>
      <c r="B211" s="3" t="s">
        <v>52</v>
      </c>
      <c r="C211" s="3" t="s">
        <v>7</v>
      </c>
      <c r="D211" s="3" t="s">
        <v>69</v>
      </c>
      <c r="E211" s="38" t="s">
        <v>33</v>
      </c>
      <c r="F211" s="3" t="s">
        <v>9</v>
      </c>
      <c r="G211" s="8"/>
      <c r="H211" s="8"/>
      <c r="I211" s="8"/>
      <c r="J211" s="8"/>
      <c r="K211" s="8"/>
      <c r="L211" s="8"/>
      <c r="M211" s="8"/>
      <c r="N211" s="8"/>
      <c r="O211" s="8"/>
      <c r="P211" s="8"/>
      <c r="Q211" s="8"/>
      <c r="R211" s="8"/>
      <c r="S211" s="8"/>
      <c r="T211" s="8"/>
      <c r="U211" s="8"/>
      <c r="V211" s="8"/>
      <c r="W211" s="8"/>
      <c r="X211" s="8"/>
      <c r="Y211" s="8"/>
      <c r="Z211" s="8"/>
      <c r="AA211" s="8"/>
      <c r="AB211" s="8"/>
      <c r="AC211" s="8"/>
      <c r="AD211" s="8"/>
      <c r="AE211" s="8"/>
      <c r="AF211" s="8"/>
      <c r="AG211" s="8"/>
      <c r="AH211" s="8">
        <v>-1</v>
      </c>
      <c r="AI211" s="8">
        <v>-1</v>
      </c>
      <c r="AJ211" s="8"/>
      <c r="AK211" s="12">
        <v>103</v>
      </c>
    </row>
    <row r="212" spans="1:42" x14ac:dyDescent="0.2">
      <c r="A212" s="3" t="s">
        <v>51</v>
      </c>
      <c r="B212" s="3" t="s">
        <v>52</v>
      </c>
      <c r="C212" s="3" t="s">
        <v>7</v>
      </c>
      <c r="D212" s="3" t="s">
        <v>59</v>
      </c>
      <c r="E212" s="38" t="s">
        <v>25</v>
      </c>
      <c r="F212" s="3" t="s">
        <v>8</v>
      </c>
      <c r="G212" s="8"/>
      <c r="H212" s="8"/>
      <c r="I212" s="8"/>
      <c r="J212" s="8"/>
      <c r="K212" s="8"/>
      <c r="L212" s="8"/>
      <c r="M212" s="8"/>
      <c r="N212" s="8"/>
      <c r="O212" s="8"/>
      <c r="P212" s="8"/>
      <c r="Q212" s="8"/>
      <c r="R212" s="8"/>
      <c r="S212" s="8"/>
      <c r="T212" s="8"/>
      <c r="U212" s="8"/>
      <c r="V212" s="8"/>
      <c r="W212" s="8"/>
      <c r="X212" s="8"/>
      <c r="Y212" s="8"/>
      <c r="Z212" s="8"/>
      <c r="AA212" s="8"/>
      <c r="AB212" s="8"/>
      <c r="AC212" s="8">
        <v>2.9</v>
      </c>
      <c r="AD212" s="8"/>
      <c r="AE212" s="8"/>
      <c r="AF212" s="8"/>
      <c r="AG212" s="8"/>
      <c r="AH212" s="8"/>
      <c r="AI212" s="8"/>
      <c r="AJ212" s="8"/>
      <c r="AK212" s="12">
        <v>104</v>
      </c>
      <c r="AM212" s="9">
        <f>+AP212/$AP$3</f>
        <v>8.9288675546837995E-6</v>
      </c>
      <c r="AN212" s="10">
        <f>+AN210+AM212</f>
        <v>0.99996000175227406</v>
      </c>
      <c r="AP212" s="5">
        <f>SUM(G212:AJ212)</f>
        <v>2.9</v>
      </c>
    </row>
    <row r="213" spans="1:42" x14ac:dyDescent="0.2">
      <c r="A213" s="3" t="s">
        <v>51</v>
      </c>
      <c r="B213" s="3" t="s">
        <v>52</v>
      </c>
      <c r="C213" s="3" t="s">
        <v>7</v>
      </c>
      <c r="D213" s="3" t="s">
        <v>59</v>
      </c>
      <c r="E213" s="38" t="s">
        <v>25</v>
      </c>
      <c r="F213" s="3" t="s">
        <v>9</v>
      </c>
      <c r="G213" s="8"/>
      <c r="H213" s="8"/>
      <c r="I213" s="8"/>
      <c r="J213" s="8"/>
      <c r="K213" s="8"/>
      <c r="L213" s="8"/>
      <c r="M213" s="8"/>
      <c r="N213" s="8"/>
      <c r="O213" s="8"/>
      <c r="P213" s="8"/>
      <c r="Q213" s="8"/>
      <c r="R213" s="8"/>
      <c r="S213" s="8"/>
      <c r="T213" s="8"/>
      <c r="U213" s="8"/>
      <c r="V213" s="8"/>
      <c r="W213" s="8"/>
      <c r="X213" s="8"/>
      <c r="Y213" s="8"/>
      <c r="Z213" s="8"/>
      <c r="AA213" s="8"/>
      <c r="AB213" s="8"/>
      <c r="AC213" s="8">
        <v>-1</v>
      </c>
      <c r="AD213" s="8"/>
      <c r="AE213" s="8"/>
      <c r="AF213" s="8"/>
      <c r="AG213" s="8"/>
      <c r="AH213" s="8"/>
      <c r="AI213" s="8"/>
      <c r="AJ213" s="8"/>
      <c r="AK213" s="12">
        <v>104</v>
      </c>
    </row>
    <row r="214" spans="1:42" x14ac:dyDescent="0.2">
      <c r="A214" s="3" t="s">
        <v>51</v>
      </c>
      <c r="B214" s="3" t="s">
        <v>52</v>
      </c>
      <c r="C214" s="3" t="s">
        <v>7</v>
      </c>
      <c r="D214" s="3" t="s">
        <v>10</v>
      </c>
      <c r="E214" s="38" t="s">
        <v>25</v>
      </c>
      <c r="F214" s="3" t="s">
        <v>8</v>
      </c>
      <c r="G214" s="8"/>
      <c r="H214" s="8"/>
      <c r="I214" s="8"/>
      <c r="J214" s="8"/>
      <c r="K214" s="8"/>
      <c r="L214" s="8"/>
      <c r="M214" s="8"/>
      <c r="N214" s="8">
        <v>1.792</v>
      </c>
      <c r="O214" s="8"/>
      <c r="P214" s="8"/>
      <c r="Q214" s="8"/>
      <c r="R214" s="8"/>
      <c r="S214" s="8"/>
      <c r="T214" s="8"/>
      <c r="U214" s="8"/>
      <c r="V214" s="8"/>
      <c r="W214" s="8"/>
      <c r="X214" s="8"/>
      <c r="Y214" s="8"/>
      <c r="Z214" s="8"/>
      <c r="AA214" s="8"/>
      <c r="AB214" s="8"/>
      <c r="AC214" s="8"/>
      <c r="AD214" s="8"/>
      <c r="AE214" s="8"/>
      <c r="AF214" s="8"/>
      <c r="AG214" s="8"/>
      <c r="AH214" s="8"/>
      <c r="AI214" s="8"/>
      <c r="AJ214" s="8"/>
      <c r="AK214" s="12">
        <v>105</v>
      </c>
      <c r="AM214" s="9">
        <f>+AP214/$AP$3</f>
        <v>5.5174243648252995E-6</v>
      </c>
      <c r="AN214" s="10">
        <f>+AN212+AM214</f>
        <v>0.9999655191766389</v>
      </c>
      <c r="AP214" s="5">
        <f>SUM(G214:AJ214)</f>
        <v>1.792</v>
      </c>
    </row>
    <row r="215" spans="1:42" x14ac:dyDescent="0.2">
      <c r="A215" s="3" t="s">
        <v>51</v>
      </c>
      <c r="B215" s="3" t="s">
        <v>52</v>
      </c>
      <c r="C215" s="3" t="s">
        <v>7</v>
      </c>
      <c r="D215" s="3" t="s">
        <v>10</v>
      </c>
      <c r="E215" s="38" t="s">
        <v>25</v>
      </c>
      <c r="F215" s="3" t="s">
        <v>9</v>
      </c>
      <c r="G215" s="8"/>
      <c r="H215" s="8"/>
      <c r="I215" s="8"/>
      <c r="J215" s="8"/>
      <c r="K215" s="8"/>
      <c r="L215" s="8"/>
      <c r="M215" s="8" t="s">
        <v>13</v>
      </c>
      <c r="N215" s="8" t="s">
        <v>13</v>
      </c>
      <c r="O215" s="8"/>
      <c r="P215" s="8"/>
      <c r="Q215" s="8"/>
      <c r="R215" s="8"/>
      <c r="S215" s="8"/>
      <c r="T215" s="8"/>
      <c r="U215" s="8"/>
      <c r="V215" s="8"/>
      <c r="W215" s="8"/>
      <c r="X215" s="8"/>
      <c r="Y215" s="8"/>
      <c r="Z215" s="8"/>
      <c r="AA215" s="8"/>
      <c r="AB215" s="8"/>
      <c r="AC215" s="8"/>
      <c r="AD215" s="8"/>
      <c r="AE215" s="8"/>
      <c r="AF215" s="8"/>
      <c r="AG215" s="8"/>
      <c r="AH215" s="8"/>
      <c r="AI215" s="8"/>
      <c r="AJ215" s="8"/>
      <c r="AK215" s="12">
        <v>105</v>
      </c>
    </row>
    <row r="216" spans="1:42" x14ac:dyDescent="0.2">
      <c r="A216" s="3" t="s">
        <v>51</v>
      </c>
      <c r="B216" s="3" t="s">
        <v>52</v>
      </c>
      <c r="C216" s="3" t="s">
        <v>7</v>
      </c>
      <c r="D216" s="3" t="s">
        <v>67</v>
      </c>
      <c r="E216" s="38" t="s">
        <v>25</v>
      </c>
      <c r="F216" s="3" t="s">
        <v>8</v>
      </c>
      <c r="G216" s="8"/>
      <c r="H216" s="8"/>
      <c r="I216" s="8"/>
      <c r="J216" s="8"/>
      <c r="K216" s="8"/>
      <c r="L216" s="8"/>
      <c r="M216" s="8"/>
      <c r="N216" s="8">
        <v>1.62</v>
      </c>
      <c r="O216" s="8"/>
      <c r="P216" s="8"/>
      <c r="Q216" s="8"/>
      <c r="R216" s="8"/>
      <c r="S216" s="8"/>
      <c r="T216" s="8"/>
      <c r="U216" s="8"/>
      <c r="V216" s="8"/>
      <c r="W216" s="8"/>
      <c r="X216" s="8"/>
      <c r="Y216" s="8"/>
      <c r="Z216" s="8"/>
      <c r="AA216" s="8"/>
      <c r="AB216" s="8"/>
      <c r="AC216" s="8"/>
      <c r="AD216" s="8"/>
      <c r="AE216" s="8"/>
      <c r="AF216" s="8"/>
      <c r="AG216" s="8"/>
      <c r="AH216" s="8"/>
      <c r="AI216" s="8"/>
      <c r="AJ216" s="8"/>
      <c r="AK216" s="12">
        <v>106</v>
      </c>
      <c r="AM216" s="9">
        <f>+AP216/$AP$3</f>
        <v>4.9878501512371568E-6</v>
      </c>
      <c r="AN216" s="10">
        <f>+AN214+AM216</f>
        <v>0.99997050702679013</v>
      </c>
      <c r="AP216" s="5">
        <f>SUM(G216:AJ216)</f>
        <v>1.62</v>
      </c>
    </row>
    <row r="217" spans="1:42" x14ac:dyDescent="0.2">
      <c r="A217" s="3" t="s">
        <v>51</v>
      </c>
      <c r="B217" s="3" t="s">
        <v>52</v>
      </c>
      <c r="C217" s="3" t="s">
        <v>7</v>
      </c>
      <c r="D217" s="3" t="s">
        <v>67</v>
      </c>
      <c r="E217" s="38" t="s">
        <v>25</v>
      </c>
      <c r="F217" s="3" t="s">
        <v>9</v>
      </c>
      <c r="G217" s="8"/>
      <c r="H217" s="8"/>
      <c r="I217" s="8"/>
      <c r="J217" s="8"/>
      <c r="K217" s="8"/>
      <c r="L217" s="8"/>
      <c r="M217" s="8"/>
      <c r="N217" s="8" t="s">
        <v>13</v>
      </c>
      <c r="O217" s="8"/>
      <c r="P217" s="8"/>
      <c r="Q217" s="8"/>
      <c r="R217" s="8"/>
      <c r="S217" s="8"/>
      <c r="T217" s="8"/>
      <c r="U217" s="8"/>
      <c r="V217" s="8"/>
      <c r="W217" s="8"/>
      <c r="X217" s="8"/>
      <c r="Y217" s="8"/>
      <c r="Z217" s="8"/>
      <c r="AA217" s="8"/>
      <c r="AB217" s="8"/>
      <c r="AC217" s="8"/>
      <c r="AD217" s="8"/>
      <c r="AE217" s="8"/>
      <c r="AF217" s="8"/>
      <c r="AG217" s="8"/>
      <c r="AH217" s="8"/>
      <c r="AI217" s="8"/>
      <c r="AJ217" s="8"/>
      <c r="AK217" s="12">
        <v>106</v>
      </c>
    </row>
    <row r="218" spans="1:42" x14ac:dyDescent="0.2">
      <c r="A218" s="3" t="s">
        <v>51</v>
      </c>
      <c r="B218" s="3" t="s">
        <v>52</v>
      </c>
      <c r="C218" s="3" t="s">
        <v>7</v>
      </c>
      <c r="D218" s="3" t="s">
        <v>64</v>
      </c>
      <c r="E218" s="38" t="s">
        <v>33</v>
      </c>
      <c r="F218" s="3" t="s">
        <v>8</v>
      </c>
      <c r="G218" s="8"/>
      <c r="H218" s="8"/>
      <c r="I218" s="8"/>
      <c r="J218" s="8"/>
      <c r="K218" s="8"/>
      <c r="L218" s="8"/>
      <c r="M218" s="8"/>
      <c r="N218" s="8"/>
      <c r="O218" s="8"/>
      <c r="P218" s="8"/>
      <c r="Q218" s="8"/>
      <c r="R218" s="8"/>
      <c r="S218" s="8"/>
      <c r="T218" s="8"/>
      <c r="U218" s="8"/>
      <c r="V218" s="8"/>
      <c r="W218" s="8"/>
      <c r="X218" s="8"/>
      <c r="Y218" s="8"/>
      <c r="Z218" s="8"/>
      <c r="AA218" s="8"/>
      <c r="AB218" s="8"/>
      <c r="AC218" s="8"/>
      <c r="AD218" s="8"/>
      <c r="AE218" s="8"/>
      <c r="AF218" s="8"/>
      <c r="AG218" s="8">
        <v>1.603</v>
      </c>
      <c r="AH218" s="8"/>
      <c r="AI218" s="8"/>
      <c r="AJ218" s="8"/>
      <c r="AK218" s="12">
        <v>107</v>
      </c>
      <c r="AM218" s="9">
        <f>+AP218/$AP$3</f>
        <v>4.9355085138476312E-6</v>
      </c>
      <c r="AN218" s="10">
        <f>+AN216+AM218</f>
        <v>0.99997544253530402</v>
      </c>
      <c r="AP218" s="5">
        <f>SUM(G218:AJ218)</f>
        <v>1.603</v>
      </c>
    </row>
    <row r="219" spans="1:42" x14ac:dyDescent="0.2">
      <c r="A219" s="3" t="s">
        <v>51</v>
      </c>
      <c r="B219" s="3" t="s">
        <v>52</v>
      </c>
      <c r="C219" s="3" t="s">
        <v>7</v>
      </c>
      <c r="D219" s="3" t="s">
        <v>64</v>
      </c>
      <c r="E219" s="38" t="s">
        <v>33</v>
      </c>
      <c r="F219" s="3" t="s">
        <v>9</v>
      </c>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c r="AF219" s="8"/>
      <c r="AG219" s="8">
        <v>-1</v>
      </c>
      <c r="AH219" s="8"/>
      <c r="AI219" s="8"/>
      <c r="AJ219" s="8"/>
      <c r="AK219" s="12">
        <v>107</v>
      </c>
    </row>
    <row r="220" spans="1:42" x14ac:dyDescent="0.2">
      <c r="A220" s="3" t="s">
        <v>51</v>
      </c>
      <c r="B220" s="3" t="s">
        <v>52</v>
      </c>
      <c r="C220" s="3" t="s">
        <v>17</v>
      </c>
      <c r="D220" s="3" t="s">
        <v>26</v>
      </c>
      <c r="E220" s="38" t="s">
        <v>21</v>
      </c>
      <c r="F220" s="3" t="s">
        <v>8</v>
      </c>
      <c r="G220" s="8"/>
      <c r="H220" s="8"/>
      <c r="I220" s="8"/>
      <c r="J220" s="8"/>
      <c r="K220" s="8"/>
      <c r="L220" s="8"/>
      <c r="M220" s="8"/>
      <c r="N220" s="8"/>
      <c r="O220" s="8"/>
      <c r="P220" s="8"/>
      <c r="Q220" s="8"/>
      <c r="R220" s="8"/>
      <c r="S220" s="8"/>
      <c r="T220" s="8">
        <v>0.128</v>
      </c>
      <c r="U220" s="8">
        <v>0.26100000000000001</v>
      </c>
      <c r="V220" s="8">
        <v>0.114</v>
      </c>
      <c r="W220" s="8">
        <v>5.5E-2</v>
      </c>
      <c r="X220" s="8"/>
      <c r="Y220" s="8">
        <v>3.5999999999999997E-2</v>
      </c>
      <c r="Z220" s="8"/>
      <c r="AA220" s="8"/>
      <c r="AB220" s="8"/>
      <c r="AC220" s="8">
        <v>0.157</v>
      </c>
      <c r="AD220" s="8">
        <v>0.39100000000000001</v>
      </c>
      <c r="AE220" s="8">
        <v>0.104</v>
      </c>
      <c r="AF220" s="8"/>
      <c r="AG220" s="8">
        <v>6.3E-2</v>
      </c>
      <c r="AH220" s="8">
        <v>0.13600000000000001</v>
      </c>
      <c r="AI220" s="8"/>
      <c r="AJ220" s="8"/>
      <c r="AK220" s="12">
        <v>108</v>
      </c>
      <c r="AM220" s="9">
        <f>+AP220/$AP$3</f>
        <v>4.4490391781096871E-6</v>
      </c>
      <c r="AN220" s="10">
        <f>+AN218+AM220</f>
        <v>0.99997989157448208</v>
      </c>
      <c r="AP220" s="5">
        <f>SUM(G220:AJ220)</f>
        <v>1.4450000000000003</v>
      </c>
    </row>
    <row r="221" spans="1:42" x14ac:dyDescent="0.2">
      <c r="A221" s="3" t="s">
        <v>51</v>
      </c>
      <c r="B221" s="3" t="s">
        <v>52</v>
      </c>
      <c r="C221" s="3" t="s">
        <v>17</v>
      </c>
      <c r="D221" s="3" t="s">
        <v>26</v>
      </c>
      <c r="E221" s="38" t="s">
        <v>21</v>
      </c>
      <c r="F221" s="3" t="s">
        <v>9</v>
      </c>
      <c r="G221" s="8"/>
      <c r="H221" s="8"/>
      <c r="I221" s="8"/>
      <c r="J221" s="8"/>
      <c r="K221" s="8"/>
      <c r="L221" s="8"/>
      <c r="M221" s="8"/>
      <c r="N221" s="8"/>
      <c r="O221" s="8"/>
      <c r="P221" s="8"/>
      <c r="Q221" s="8"/>
      <c r="R221" s="8"/>
      <c r="S221" s="8"/>
      <c r="T221" s="8" t="s">
        <v>13</v>
      </c>
      <c r="U221" s="8" t="s">
        <v>13</v>
      </c>
      <c r="V221" s="8" t="s">
        <v>13</v>
      </c>
      <c r="W221" s="8" t="s">
        <v>13</v>
      </c>
      <c r="X221" s="8"/>
      <c r="Y221" s="8" t="s">
        <v>13</v>
      </c>
      <c r="Z221" s="8"/>
      <c r="AA221" s="8"/>
      <c r="AB221" s="8"/>
      <c r="AC221" s="8">
        <v>-1</v>
      </c>
      <c r="AD221" s="8">
        <v>-1</v>
      </c>
      <c r="AE221" s="8" t="s">
        <v>13</v>
      </c>
      <c r="AF221" s="8"/>
      <c r="AG221" s="8" t="s">
        <v>13</v>
      </c>
      <c r="AH221" s="8" t="s">
        <v>13</v>
      </c>
      <c r="AI221" s="8"/>
      <c r="AJ221" s="8"/>
      <c r="AK221" s="12">
        <v>108</v>
      </c>
    </row>
    <row r="222" spans="1:42" x14ac:dyDescent="0.2">
      <c r="A222" s="3" t="s">
        <v>51</v>
      </c>
      <c r="B222" s="3" t="s">
        <v>52</v>
      </c>
      <c r="C222" s="3" t="s">
        <v>7</v>
      </c>
      <c r="D222" s="3" t="s">
        <v>139</v>
      </c>
      <c r="E222" s="38" t="s">
        <v>31</v>
      </c>
      <c r="F222" s="3" t="s">
        <v>8</v>
      </c>
      <c r="G222" s="8"/>
      <c r="H222" s="8"/>
      <c r="I222" s="8"/>
      <c r="J222" s="8"/>
      <c r="K222" s="8"/>
      <c r="L222" s="8"/>
      <c r="M222" s="8"/>
      <c r="N222" s="8"/>
      <c r="O222" s="8"/>
      <c r="P222" s="8"/>
      <c r="Q222" s="8"/>
      <c r="R222" s="8"/>
      <c r="S222" s="8"/>
      <c r="T222" s="8"/>
      <c r="U222" s="8"/>
      <c r="V222" s="8"/>
      <c r="W222" s="8"/>
      <c r="X222" s="8"/>
      <c r="Y222" s="8"/>
      <c r="Z222" s="8"/>
      <c r="AA222" s="8"/>
      <c r="AB222" s="8"/>
      <c r="AC222" s="8"/>
      <c r="AD222" s="8"/>
      <c r="AE222" s="8"/>
      <c r="AF222" s="8"/>
      <c r="AG222" s="8"/>
      <c r="AH222" s="8"/>
      <c r="AI222" s="8">
        <v>8.9999999999999993E-3</v>
      </c>
      <c r="AJ222" s="8">
        <v>0.82699999999999996</v>
      </c>
      <c r="AK222" s="12">
        <v>109</v>
      </c>
      <c r="AM222" s="9">
        <f>+AP222/$AP$3</f>
        <v>2.5739769916260881E-6</v>
      </c>
      <c r="AN222" s="10">
        <f>+AN220+AM222</f>
        <v>0.99998246555147374</v>
      </c>
      <c r="AP222" s="5">
        <f>SUM(G222:AJ222)</f>
        <v>0.83599999999999997</v>
      </c>
    </row>
    <row r="223" spans="1:42" x14ac:dyDescent="0.2">
      <c r="A223" s="3" t="s">
        <v>51</v>
      </c>
      <c r="B223" s="3" t="s">
        <v>52</v>
      </c>
      <c r="C223" s="3" t="s">
        <v>7</v>
      </c>
      <c r="D223" s="3" t="s">
        <v>139</v>
      </c>
      <c r="E223" s="38" t="s">
        <v>31</v>
      </c>
      <c r="F223" s="3" t="s">
        <v>9</v>
      </c>
      <c r="G223" s="8"/>
      <c r="H223" s="8"/>
      <c r="I223" s="8"/>
      <c r="J223" s="8"/>
      <c r="K223" s="8"/>
      <c r="L223" s="8"/>
      <c r="M223" s="8"/>
      <c r="N223" s="8"/>
      <c r="O223" s="8"/>
      <c r="P223" s="8"/>
      <c r="Q223" s="8"/>
      <c r="R223" s="8"/>
      <c r="S223" s="8"/>
      <c r="T223" s="8"/>
      <c r="U223" s="8"/>
      <c r="V223" s="8"/>
      <c r="W223" s="8"/>
      <c r="X223" s="8"/>
      <c r="Y223" s="8"/>
      <c r="Z223" s="8"/>
      <c r="AA223" s="8"/>
      <c r="AB223" s="8"/>
      <c r="AC223" s="8"/>
      <c r="AD223" s="8"/>
      <c r="AE223" s="8"/>
      <c r="AF223" s="8"/>
      <c r="AG223" s="8"/>
      <c r="AH223" s="8"/>
      <c r="AI223" s="8" t="s">
        <v>13</v>
      </c>
      <c r="AJ223" s="8" t="s">
        <v>13</v>
      </c>
      <c r="AK223" s="12">
        <v>109</v>
      </c>
    </row>
    <row r="224" spans="1:42" x14ac:dyDescent="0.2">
      <c r="A224" s="3" t="s">
        <v>51</v>
      </c>
      <c r="B224" s="3" t="s">
        <v>52</v>
      </c>
      <c r="C224" s="3" t="s">
        <v>7</v>
      </c>
      <c r="D224" s="3" t="s">
        <v>20</v>
      </c>
      <c r="E224" s="38" t="s">
        <v>22</v>
      </c>
      <c r="F224" s="3" t="s">
        <v>8</v>
      </c>
      <c r="G224" s="8"/>
      <c r="H224" s="8"/>
      <c r="I224" s="8"/>
      <c r="J224" s="8"/>
      <c r="K224" s="8"/>
      <c r="L224" s="8"/>
      <c r="M224" s="8"/>
      <c r="N224" s="8"/>
      <c r="O224" s="8"/>
      <c r="P224" s="8"/>
      <c r="Q224" s="8"/>
      <c r="R224" s="8"/>
      <c r="S224" s="8"/>
      <c r="T224" s="8"/>
      <c r="U224" s="8"/>
      <c r="V224" s="8"/>
      <c r="W224" s="8"/>
      <c r="X224" s="8"/>
      <c r="Y224" s="8"/>
      <c r="Z224" s="8"/>
      <c r="AA224" s="8"/>
      <c r="AB224" s="8"/>
      <c r="AC224" s="8"/>
      <c r="AD224" s="8"/>
      <c r="AE224" s="8"/>
      <c r="AF224" s="8"/>
      <c r="AG224" s="8"/>
      <c r="AH224" s="8"/>
      <c r="AI224" s="8">
        <v>0.68400000000000005</v>
      </c>
      <c r="AJ224" s="8">
        <v>2.3E-2</v>
      </c>
      <c r="AK224" s="12">
        <v>110</v>
      </c>
      <c r="AM224" s="9">
        <f>+AP224/$AP$3</f>
        <v>2.1767963314349815E-6</v>
      </c>
      <c r="AN224" s="10">
        <f>+AN222+AM224</f>
        <v>0.99998464234780515</v>
      </c>
      <c r="AP224" s="5">
        <f>SUM(G224:AJ224)</f>
        <v>0.70700000000000007</v>
      </c>
    </row>
    <row r="225" spans="1:42" x14ac:dyDescent="0.2">
      <c r="A225" s="3" t="s">
        <v>51</v>
      </c>
      <c r="B225" s="3" t="s">
        <v>52</v>
      </c>
      <c r="C225" s="3" t="s">
        <v>7</v>
      </c>
      <c r="D225" s="3" t="s">
        <v>20</v>
      </c>
      <c r="E225" s="38" t="s">
        <v>22</v>
      </c>
      <c r="F225" s="3" t="s">
        <v>9</v>
      </c>
      <c r="G225" s="8"/>
      <c r="H225" s="8"/>
      <c r="I225" s="8"/>
      <c r="J225" s="8"/>
      <c r="K225" s="8"/>
      <c r="L225" s="8"/>
      <c r="M225" s="8"/>
      <c r="N225" s="8"/>
      <c r="O225" s="8"/>
      <c r="P225" s="8"/>
      <c r="Q225" s="8"/>
      <c r="R225" s="8"/>
      <c r="S225" s="8"/>
      <c r="T225" s="8"/>
      <c r="U225" s="8"/>
      <c r="V225" s="8"/>
      <c r="W225" s="8"/>
      <c r="X225" s="8"/>
      <c r="Y225" s="8"/>
      <c r="Z225" s="8"/>
      <c r="AA225" s="8"/>
      <c r="AB225" s="8"/>
      <c r="AC225" s="8"/>
      <c r="AD225" s="8"/>
      <c r="AE225" s="8"/>
      <c r="AF225" s="8"/>
      <c r="AG225" s="8"/>
      <c r="AH225" s="8"/>
      <c r="AI225" s="8">
        <v>-1</v>
      </c>
      <c r="AJ225" s="8">
        <v>-1</v>
      </c>
      <c r="AK225" s="12">
        <v>110</v>
      </c>
    </row>
    <row r="226" spans="1:42" x14ac:dyDescent="0.2">
      <c r="A226" s="3" t="s">
        <v>51</v>
      </c>
      <c r="B226" s="3" t="s">
        <v>52</v>
      </c>
      <c r="C226" s="3" t="s">
        <v>17</v>
      </c>
      <c r="D226" s="3" t="s">
        <v>138</v>
      </c>
      <c r="E226" s="38" t="s">
        <v>22</v>
      </c>
      <c r="F226" s="3" t="s">
        <v>8</v>
      </c>
      <c r="G226" s="8"/>
      <c r="H226" s="8"/>
      <c r="I226" s="8"/>
      <c r="J226" s="8"/>
      <c r="K226" s="8"/>
      <c r="L226" s="8"/>
      <c r="M226" s="8"/>
      <c r="N226" s="8"/>
      <c r="O226" s="8"/>
      <c r="P226" s="8"/>
      <c r="Q226" s="8"/>
      <c r="R226" s="8">
        <v>0.60399999999999998</v>
      </c>
      <c r="S226" s="8"/>
      <c r="T226" s="8">
        <v>0.04</v>
      </c>
      <c r="U226" s="8"/>
      <c r="V226" s="8"/>
      <c r="W226" s="8"/>
      <c r="X226" s="8"/>
      <c r="Y226" s="8"/>
      <c r="Z226" s="8">
        <v>1.4E-2</v>
      </c>
      <c r="AA226" s="8"/>
      <c r="AB226" s="8"/>
      <c r="AC226" s="8"/>
      <c r="AD226" s="8"/>
      <c r="AE226" s="8"/>
      <c r="AF226" s="8"/>
      <c r="AG226" s="8"/>
      <c r="AH226" s="8"/>
      <c r="AI226" s="8">
        <v>1.7000000000000001E-2</v>
      </c>
      <c r="AJ226" s="8"/>
      <c r="AK226" s="12">
        <v>111</v>
      </c>
      <c r="AM226" s="9">
        <f>+AP226/$AP$3</f>
        <v>2.0782708963488153E-6</v>
      </c>
      <c r="AN226" s="10">
        <f>+AN224+AM226</f>
        <v>0.99998672061870153</v>
      </c>
      <c r="AP226" s="5">
        <f>SUM(G226:AJ226)</f>
        <v>0.67500000000000004</v>
      </c>
    </row>
    <row r="227" spans="1:42" x14ac:dyDescent="0.2">
      <c r="A227" s="3" t="s">
        <v>51</v>
      </c>
      <c r="B227" s="3" t="s">
        <v>52</v>
      </c>
      <c r="C227" s="3" t="s">
        <v>17</v>
      </c>
      <c r="D227" s="3" t="s">
        <v>138</v>
      </c>
      <c r="E227" s="38" t="s">
        <v>22</v>
      </c>
      <c r="F227" s="3" t="s">
        <v>9</v>
      </c>
      <c r="G227" s="8"/>
      <c r="H227" s="8"/>
      <c r="I227" s="8"/>
      <c r="J227" s="8"/>
      <c r="K227" s="8"/>
      <c r="L227" s="8"/>
      <c r="M227" s="8"/>
      <c r="N227" s="8"/>
      <c r="O227" s="8"/>
      <c r="P227" s="8"/>
      <c r="Q227" s="8"/>
      <c r="R227" s="8">
        <v>-1</v>
      </c>
      <c r="S227" s="8"/>
      <c r="T227" s="8">
        <v>-1</v>
      </c>
      <c r="U227" s="8"/>
      <c r="V227" s="8"/>
      <c r="W227" s="8"/>
      <c r="X227" s="8"/>
      <c r="Y227" s="8"/>
      <c r="Z227" s="8">
        <v>-1</v>
      </c>
      <c r="AA227" s="8"/>
      <c r="AB227" s="8"/>
      <c r="AC227" s="8"/>
      <c r="AD227" s="8"/>
      <c r="AE227" s="8"/>
      <c r="AF227" s="8"/>
      <c r="AG227" s="8"/>
      <c r="AH227" s="8"/>
      <c r="AI227" s="8">
        <v>-1</v>
      </c>
      <c r="AJ227" s="8"/>
      <c r="AK227" s="12">
        <v>111</v>
      </c>
    </row>
    <row r="228" spans="1:42" x14ac:dyDescent="0.2">
      <c r="A228" s="3" t="s">
        <v>51</v>
      </c>
      <c r="B228" s="3" t="s">
        <v>52</v>
      </c>
      <c r="C228" s="3" t="s">
        <v>7</v>
      </c>
      <c r="D228" s="3" t="s">
        <v>139</v>
      </c>
      <c r="E228" s="38" t="s">
        <v>25</v>
      </c>
      <c r="F228" s="3" t="s">
        <v>8</v>
      </c>
      <c r="G228" s="8"/>
      <c r="H228" s="8"/>
      <c r="I228" s="8"/>
      <c r="J228" s="8"/>
      <c r="K228" s="8"/>
      <c r="L228" s="8"/>
      <c r="M228" s="8"/>
      <c r="N228" s="8"/>
      <c r="O228" s="8"/>
      <c r="P228" s="8"/>
      <c r="Q228" s="8"/>
      <c r="R228" s="8"/>
      <c r="S228" s="8"/>
      <c r="T228" s="8"/>
      <c r="U228" s="8"/>
      <c r="V228" s="8"/>
      <c r="W228" s="8"/>
      <c r="X228" s="8"/>
      <c r="Y228" s="8"/>
      <c r="Z228" s="8"/>
      <c r="AA228" s="8"/>
      <c r="AB228" s="8"/>
      <c r="AC228" s="8"/>
      <c r="AD228" s="8"/>
      <c r="AE228" s="8">
        <v>0.36899999999999999</v>
      </c>
      <c r="AF228" s="8">
        <v>0.27900000000000003</v>
      </c>
      <c r="AG228" s="8"/>
      <c r="AH228" s="8"/>
      <c r="AI228" s="8"/>
      <c r="AJ228" s="8"/>
      <c r="AK228" s="12">
        <v>112</v>
      </c>
      <c r="AM228" s="9">
        <f>+AP228/$AP$3</f>
        <v>1.9951400604948627E-6</v>
      </c>
      <c r="AN228" s="10">
        <f>+AN226+AM228</f>
        <v>0.99998871575876203</v>
      </c>
      <c r="AP228" s="5">
        <f>SUM(G228:AJ228)</f>
        <v>0.64800000000000002</v>
      </c>
    </row>
    <row r="229" spans="1:42" x14ac:dyDescent="0.2">
      <c r="A229" s="3" t="s">
        <v>51</v>
      </c>
      <c r="B229" s="3" t="s">
        <v>52</v>
      </c>
      <c r="C229" s="3" t="s">
        <v>7</v>
      </c>
      <c r="D229" s="3" t="s">
        <v>139</v>
      </c>
      <c r="E229" s="38" t="s">
        <v>25</v>
      </c>
      <c r="F229" s="3" t="s">
        <v>9</v>
      </c>
      <c r="G229" s="8"/>
      <c r="H229" s="8"/>
      <c r="I229" s="8"/>
      <c r="J229" s="8"/>
      <c r="K229" s="8"/>
      <c r="L229" s="8"/>
      <c r="M229" s="8"/>
      <c r="N229" s="8"/>
      <c r="O229" s="8"/>
      <c r="P229" s="8"/>
      <c r="Q229" s="8"/>
      <c r="R229" s="8"/>
      <c r="S229" s="8"/>
      <c r="T229" s="8"/>
      <c r="U229" s="8"/>
      <c r="V229" s="8"/>
      <c r="W229" s="8"/>
      <c r="X229" s="8"/>
      <c r="Y229" s="8"/>
      <c r="Z229" s="8"/>
      <c r="AA229" s="8"/>
      <c r="AB229" s="8"/>
      <c r="AC229" s="8"/>
      <c r="AD229" s="8"/>
      <c r="AE229" s="8">
        <v>-1</v>
      </c>
      <c r="AF229" s="8">
        <v>-1</v>
      </c>
      <c r="AG229" s="8"/>
      <c r="AH229" s="8"/>
      <c r="AI229" s="8"/>
      <c r="AJ229" s="8"/>
      <c r="AK229" s="12">
        <v>112</v>
      </c>
    </row>
    <row r="230" spans="1:42" x14ac:dyDescent="0.2">
      <c r="A230" s="3" t="s">
        <v>51</v>
      </c>
      <c r="B230" s="3" t="s">
        <v>52</v>
      </c>
      <c r="C230" s="3" t="s">
        <v>7</v>
      </c>
      <c r="D230" s="3" t="s">
        <v>154</v>
      </c>
      <c r="E230" s="38" t="s">
        <v>31</v>
      </c>
      <c r="F230" s="3" t="s">
        <v>8</v>
      </c>
      <c r="G230" s="8"/>
      <c r="H230" s="8"/>
      <c r="I230" s="8"/>
      <c r="J230" s="8"/>
      <c r="K230" s="8"/>
      <c r="L230" s="8"/>
      <c r="M230" s="8"/>
      <c r="N230" s="8"/>
      <c r="O230" s="8"/>
      <c r="P230" s="8"/>
      <c r="Q230" s="8"/>
      <c r="R230" s="8"/>
      <c r="S230" s="8"/>
      <c r="T230" s="8"/>
      <c r="U230" s="8"/>
      <c r="V230" s="8"/>
      <c r="W230" s="8"/>
      <c r="X230" s="8">
        <v>2E-3</v>
      </c>
      <c r="Y230" s="8">
        <v>1.7000000000000001E-2</v>
      </c>
      <c r="Z230" s="8">
        <v>6.0000000000000001E-3</v>
      </c>
      <c r="AA230" s="8"/>
      <c r="AB230" s="8">
        <v>1.7999999999999999E-2</v>
      </c>
      <c r="AC230" s="8">
        <v>0.13</v>
      </c>
      <c r="AD230" s="8">
        <v>7.6999999999999999E-2</v>
      </c>
      <c r="AE230" s="8">
        <v>3.2000000000000001E-2</v>
      </c>
      <c r="AF230" s="8">
        <v>0.05</v>
      </c>
      <c r="AG230" s="8">
        <v>2.5999999999999999E-2</v>
      </c>
      <c r="AH230" s="8">
        <v>8.5999999999999993E-2</v>
      </c>
      <c r="AI230" s="8">
        <v>1.7000000000000001E-2</v>
      </c>
      <c r="AJ230" s="8">
        <v>5.3999999999999999E-2</v>
      </c>
      <c r="AK230" s="12">
        <v>113</v>
      </c>
      <c r="AM230" s="9">
        <f>+AP230/$AP$3</f>
        <v>1.5856437209179854E-6</v>
      </c>
      <c r="AN230" s="10">
        <f>+AN228+AM230</f>
        <v>0.99999030140248291</v>
      </c>
      <c r="AP230" s="5">
        <f>SUM(G230:AJ230)</f>
        <v>0.51500000000000012</v>
      </c>
    </row>
    <row r="231" spans="1:42" x14ac:dyDescent="0.2">
      <c r="A231" s="3" t="s">
        <v>51</v>
      </c>
      <c r="B231" s="3" t="s">
        <v>52</v>
      </c>
      <c r="C231" s="3" t="s">
        <v>7</v>
      </c>
      <c r="D231" s="3" t="s">
        <v>154</v>
      </c>
      <c r="E231" s="38" t="s">
        <v>31</v>
      </c>
      <c r="F231" s="3" t="s">
        <v>9</v>
      </c>
      <c r="G231" s="8"/>
      <c r="H231" s="8"/>
      <c r="I231" s="8"/>
      <c r="J231" s="8"/>
      <c r="K231" s="8"/>
      <c r="L231" s="8"/>
      <c r="M231" s="8"/>
      <c r="N231" s="8"/>
      <c r="O231" s="8"/>
      <c r="P231" s="8"/>
      <c r="Q231" s="8"/>
      <c r="R231" s="8"/>
      <c r="S231" s="8"/>
      <c r="T231" s="8"/>
      <c r="U231" s="8"/>
      <c r="V231" s="8"/>
      <c r="W231" s="8"/>
      <c r="X231" s="8" t="s">
        <v>13</v>
      </c>
      <c r="Y231" s="8">
        <v>-1</v>
      </c>
      <c r="Z231" s="8" t="s">
        <v>13</v>
      </c>
      <c r="AA231" s="8"/>
      <c r="AB231" s="8" t="s">
        <v>13</v>
      </c>
      <c r="AC231" s="8" t="s">
        <v>13</v>
      </c>
      <c r="AD231" s="8" t="s">
        <v>13</v>
      </c>
      <c r="AE231" s="8" t="s">
        <v>13</v>
      </c>
      <c r="AF231" s="8" t="s">
        <v>13</v>
      </c>
      <c r="AG231" s="8">
        <v>-1</v>
      </c>
      <c r="AH231" s="8" t="s">
        <v>13</v>
      </c>
      <c r="AI231" s="8" t="s">
        <v>13</v>
      </c>
      <c r="AJ231" s="8" t="s">
        <v>13</v>
      </c>
      <c r="AK231" s="12">
        <v>113</v>
      </c>
    </row>
    <row r="232" spans="1:42" x14ac:dyDescent="0.2">
      <c r="A232" s="3" t="s">
        <v>51</v>
      </c>
      <c r="B232" s="3" t="s">
        <v>52</v>
      </c>
      <c r="C232" s="3" t="s">
        <v>7</v>
      </c>
      <c r="D232" s="3" t="s">
        <v>142</v>
      </c>
      <c r="E232" s="38" t="s">
        <v>15</v>
      </c>
      <c r="F232" s="3" t="s">
        <v>8</v>
      </c>
      <c r="G232" s="8"/>
      <c r="H232" s="8"/>
      <c r="I232" s="8"/>
      <c r="J232" s="8"/>
      <c r="K232" s="8"/>
      <c r="L232" s="8"/>
      <c r="M232" s="8"/>
      <c r="N232" s="8"/>
      <c r="O232" s="8"/>
      <c r="P232" s="8"/>
      <c r="Q232" s="8"/>
      <c r="R232" s="8"/>
      <c r="S232" s="8"/>
      <c r="T232" s="8"/>
      <c r="U232" s="8"/>
      <c r="V232" s="8"/>
      <c r="W232" s="8"/>
      <c r="X232" s="8"/>
      <c r="Y232" s="8"/>
      <c r="Z232" s="8"/>
      <c r="AA232" s="8"/>
      <c r="AB232" s="8">
        <v>0.222</v>
      </c>
      <c r="AC232" s="8">
        <v>0.158</v>
      </c>
      <c r="AD232" s="8"/>
      <c r="AE232" s="8"/>
      <c r="AF232" s="8"/>
      <c r="AG232" s="8"/>
      <c r="AH232" s="8"/>
      <c r="AI232" s="8"/>
      <c r="AJ232" s="8"/>
      <c r="AK232" s="12">
        <v>114</v>
      </c>
      <c r="AM232" s="9">
        <f>+AP232/$AP$3</f>
        <v>1.1699895416482219E-6</v>
      </c>
      <c r="AN232" s="10">
        <f>+AN230+AM232</f>
        <v>0.9999914713920246</v>
      </c>
      <c r="AP232" s="5">
        <f>SUM(G232:AJ232)</f>
        <v>0.38</v>
      </c>
    </row>
    <row r="233" spans="1:42" x14ac:dyDescent="0.2">
      <c r="A233" s="3" t="s">
        <v>51</v>
      </c>
      <c r="B233" s="3" t="s">
        <v>52</v>
      </c>
      <c r="C233" s="3" t="s">
        <v>7</v>
      </c>
      <c r="D233" s="3" t="s">
        <v>142</v>
      </c>
      <c r="E233" s="38" t="s">
        <v>15</v>
      </c>
      <c r="F233" s="3" t="s">
        <v>9</v>
      </c>
      <c r="G233" s="8"/>
      <c r="H233" s="8"/>
      <c r="I233" s="8"/>
      <c r="J233" s="8"/>
      <c r="K233" s="8"/>
      <c r="L233" s="8"/>
      <c r="M233" s="8"/>
      <c r="N233" s="8"/>
      <c r="O233" s="8"/>
      <c r="P233" s="8"/>
      <c r="Q233" s="8"/>
      <c r="R233" s="8"/>
      <c r="S233" s="8"/>
      <c r="T233" s="8"/>
      <c r="U233" s="8"/>
      <c r="V233" s="8"/>
      <c r="W233" s="8"/>
      <c r="X233" s="8"/>
      <c r="Y233" s="8"/>
      <c r="Z233" s="8"/>
      <c r="AA233" s="8"/>
      <c r="AB233" s="8">
        <v>-1</v>
      </c>
      <c r="AC233" s="8">
        <v>-1</v>
      </c>
      <c r="AD233" s="8"/>
      <c r="AE233" s="8"/>
      <c r="AF233" s="8"/>
      <c r="AG233" s="8"/>
      <c r="AH233" s="8"/>
      <c r="AI233" s="8"/>
      <c r="AJ233" s="8"/>
      <c r="AK233" s="12">
        <v>114</v>
      </c>
    </row>
    <row r="234" spans="1:42" x14ac:dyDescent="0.2">
      <c r="A234" s="3" t="s">
        <v>51</v>
      </c>
      <c r="B234" s="3" t="s">
        <v>52</v>
      </c>
      <c r="C234" s="3" t="s">
        <v>7</v>
      </c>
      <c r="D234" s="3" t="s">
        <v>32</v>
      </c>
      <c r="E234" s="38" t="s">
        <v>15</v>
      </c>
      <c r="F234" s="3" t="s">
        <v>8</v>
      </c>
      <c r="G234" s="8"/>
      <c r="H234" s="8"/>
      <c r="I234" s="8"/>
      <c r="J234" s="8"/>
      <c r="K234" s="8"/>
      <c r="L234" s="8"/>
      <c r="M234" s="8"/>
      <c r="N234" s="8"/>
      <c r="O234" s="8"/>
      <c r="P234" s="8"/>
      <c r="Q234" s="8"/>
      <c r="R234" s="8">
        <v>0.01</v>
      </c>
      <c r="S234" s="8"/>
      <c r="T234" s="8"/>
      <c r="U234" s="8"/>
      <c r="V234" s="8">
        <v>2.1999999999999999E-2</v>
      </c>
      <c r="W234" s="8">
        <v>0.161</v>
      </c>
      <c r="X234" s="8">
        <v>0.107</v>
      </c>
      <c r="Y234" s="8"/>
      <c r="Z234" s="8"/>
      <c r="AA234" s="8"/>
      <c r="AB234" s="8">
        <v>2E-3</v>
      </c>
      <c r="AC234" s="8"/>
      <c r="AD234" s="8">
        <v>2.3E-2</v>
      </c>
      <c r="AE234" s="8"/>
      <c r="AF234" s="8"/>
      <c r="AG234" s="8"/>
      <c r="AH234" s="8"/>
      <c r="AI234" s="8"/>
      <c r="AJ234" s="8"/>
      <c r="AK234" s="12">
        <v>115</v>
      </c>
      <c r="AM234" s="9">
        <f>+AP234/$AP$3</f>
        <v>1.000648950093874E-6</v>
      </c>
      <c r="AN234" s="10">
        <f>+AN232+AM234</f>
        <v>0.99999247204097474</v>
      </c>
      <c r="AP234" s="5">
        <f>SUM(G234:AJ234)</f>
        <v>0.32500000000000001</v>
      </c>
    </row>
    <row r="235" spans="1:42" x14ac:dyDescent="0.2">
      <c r="A235" s="3" t="s">
        <v>51</v>
      </c>
      <c r="B235" s="3" t="s">
        <v>52</v>
      </c>
      <c r="C235" s="3" t="s">
        <v>7</v>
      </c>
      <c r="D235" s="3" t="s">
        <v>32</v>
      </c>
      <c r="E235" s="38" t="s">
        <v>15</v>
      </c>
      <c r="F235" s="3" t="s">
        <v>9</v>
      </c>
      <c r="G235" s="8"/>
      <c r="H235" s="8"/>
      <c r="I235" s="8"/>
      <c r="J235" s="8"/>
      <c r="K235" s="8"/>
      <c r="L235" s="8"/>
      <c r="M235" s="8"/>
      <c r="N235" s="8"/>
      <c r="O235" s="8"/>
      <c r="P235" s="8"/>
      <c r="Q235" s="8"/>
      <c r="R235" s="8" t="s">
        <v>13</v>
      </c>
      <c r="S235" s="8"/>
      <c r="T235" s="8"/>
      <c r="U235" s="8"/>
      <c r="V235" s="8">
        <v>-1</v>
      </c>
      <c r="W235" s="8" t="s">
        <v>13</v>
      </c>
      <c r="X235" s="8" t="s">
        <v>13</v>
      </c>
      <c r="Y235" s="8"/>
      <c r="Z235" s="8"/>
      <c r="AA235" s="8"/>
      <c r="AB235" s="8" t="s">
        <v>13</v>
      </c>
      <c r="AC235" s="8"/>
      <c r="AD235" s="8" t="s">
        <v>13</v>
      </c>
      <c r="AE235" s="8"/>
      <c r="AF235" s="8"/>
      <c r="AG235" s="8"/>
      <c r="AH235" s="8"/>
      <c r="AI235" s="8"/>
      <c r="AJ235" s="8"/>
      <c r="AK235" s="12">
        <v>115</v>
      </c>
    </row>
    <row r="236" spans="1:42" x14ac:dyDescent="0.2">
      <c r="A236" s="3" t="s">
        <v>51</v>
      </c>
      <c r="B236" s="3" t="s">
        <v>52</v>
      </c>
      <c r="C236" s="3" t="s">
        <v>7</v>
      </c>
      <c r="D236" s="3" t="s">
        <v>142</v>
      </c>
      <c r="E236" s="38" t="s">
        <v>25</v>
      </c>
      <c r="F236" s="3" t="s">
        <v>8</v>
      </c>
      <c r="G236" s="8"/>
      <c r="H236" s="8"/>
      <c r="I236" s="8"/>
      <c r="J236" s="8"/>
      <c r="K236" s="8"/>
      <c r="L236" s="8"/>
      <c r="M236" s="8"/>
      <c r="N236" s="8"/>
      <c r="O236" s="8"/>
      <c r="P236" s="8"/>
      <c r="Q236" s="8"/>
      <c r="R236" s="8">
        <v>2.9000000000000001E-2</v>
      </c>
      <c r="S236" s="8"/>
      <c r="T236" s="8">
        <v>0.25</v>
      </c>
      <c r="U236" s="8"/>
      <c r="V236" s="8"/>
      <c r="W236" s="8"/>
      <c r="X236" s="8"/>
      <c r="Y236" s="8"/>
      <c r="Z236" s="8"/>
      <c r="AA236" s="8"/>
      <c r="AB236" s="8"/>
      <c r="AC236" s="8"/>
      <c r="AD236" s="8"/>
      <c r="AE236" s="8"/>
      <c r="AF236" s="8"/>
      <c r="AG236" s="8"/>
      <c r="AH236" s="8"/>
      <c r="AI236" s="8"/>
      <c r="AJ236" s="8"/>
      <c r="AK236" s="12">
        <v>116</v>
      </c>
      <c r="AM236" s="9">
        <f>+AP236/$AP$3</f>
        <v>8.5901863715751044E-7</v>
      </c>
      <c r="AN236" s="10">
        <f>+AN234+AM236</f>
        <v>0.99999333105961186</v>
      </c>
      <c r="AP236" s="5">
        <f>SUM(G236:AJ236)</f>
        <v>0.27900000000000003</v>
      </c>
    </row>
    <row r="237" spans="1:42" x14ac:dyDescent="0.2">
      <c r="A237" s="3" t="s">
        <v>51</v>
      </c>
      <c r="B237" s="3" t="s">
        <v>52</v>
      </c>
      <c r="C237" s="3" t="s">
        <v>7</v>
      </c>
      <c r="D237" s="3" t="s">
        <v>142</v>
      </c>
      <c r="E237" s="38" t="s">
        <v>25</v>
      </c>
      <c r="F237" s="3" t="s">
        <v>9</v>
      </c>
      <c r="G237" s="8"/>
      <c r="H237" s="8"/>
      <c r="I237" s="8"/>
      <c r="J237" s="8"/>
      <c r="K237" s="8"/>
      <c r="L237" s="8"/>
      <c r="M237" s="8"/>
      <c r="N237" s="8"/>
      <c r="O237" s="8"/>
      <c r="P237" s="8"/>
      <c r="Q237" s="8"/>
      <c r="R237" s="8">
        <v>-1</v>
      </c>
      <c r="S237" s="8"/>
      <c r="T237" s="8">
        <v>-1</v>
      </c>
      <c r="U237" s="8"/>
      <c r="V237" s="8"/>
      <c r="W237" s="8"/>
      <c r="X237" s="8"/>
      <c r="Y237" s="8"/>
      <c r="Z237" s="8"/>
      <c r="AA237" s="8" t="s">
        <v>13</v>
      </c>
      <c r="AB237" s="8"/>
      <c r="AC237" s="8"/>
      <c r="AD237" s="8"/>
      <c r="AE237" s="8"/>
      <c r="AF237" s="8"/>
      <c r="AG237" s="8"/>
      <c r="AH237" s="8"/>
      <c r="AI237" s="8"/>
      <c r="AJ237" s="8"/>
      <c r="AK237" s="12">
        <v>116</v>
      </c>
    </row>
    <row r="238" spans="1:42" x14ac:dyDescent="0.2">
      <c r="A238" s="3" t="s">
        <v>51</v>
      </c>
      <c r="B238" s="3" t="s">
        <v>52</v>
      </c>
      <c r="C238" s="3" t="s">
        <v>7</v>
      </c>
      <c r="D238" s="3" t="s">
        <v>154</v>
      </c>
      <c r="E238" s="38" t="s">
        <v>27</v>
      </c>
      <c r="F238" s="3" t="s">
        <v>8</v>
      </c>
      <c r="G238" s="8"/>
      <c r="H238" s="8"/>
      <c r="I238" s="8"/>
      <c r="J238" s="8"/>
      <c r="K238" s="8"/>
      <c r="L238" s="8"/>
      <c r="M238" s="8"/>
      <c r="N238" s="8"/>
      <c r="O238" s="8"/>
      <c r="P238" s="8"/>
      <c r="Q238" s="8"/>
      <c r="R238" s="8"/>
      <c r="S238" s="8"/>
      <c r="T238" s="8"/>
      <c r="U238" s="8"/>
      <c r="V238" s="8"/>
      <c r="W238" s="8"/>
      <c r="X238" s="8"/>
      <c r="Y238" s="8"/>
      <c r="Z238" s="8">
        <v>2E-3</v>
      </c>
      <c r="AA238" s="8">
        <v>7.0000000000000001E-3</v>
      </c>
      <c r="AB238" s="8">
        <v>0.01</v>
      </c>
      <c r="AC238" s="8">
        <v>1.0999999999999999E-2</v>
      </c>
      <c r="AD238" s="8">
        <v>5.0999999999999997E-2</v>
      </c>
      <c r="AE238" s="8">
        <v>3.5999999999999997E-2</v>
      </c>
      <c r="AF238" s="8">
        <v>1.6E-2</v>
      </c>
      <c r="AG238" s="8">
        <v>5.0000000000000001E-3</v>
      </c>
      <c r="AH238" s="8">
        <v>6.0000000000000001E-3</v>
      </c>
      <c r="AI238" s="8">
        <v>4.0000000000000001E-3</v>
      </c>
      <c r="AJ238" s="8">
        <v>0.08</v>
      </c>
      <c r="AK238" s="12">
        <v>117</v>
      </c>
      <c r="AM238" s="9">
        <f>+AP238/$AP$3</f>
        <v>7.0199372498893332E-7</v>
      </c>
      <c r="AN238" s="10">
        <f>+AN236+AM238</f>
        <v>0.99999403305333689</v>
      </c>
      <c r="AP238" s="5">
        <f>SUM(G238:AJ238)</f>
        <v>0.22800000000000004</v>
      </c>
    </row>
    <row r="239" spans="1:42" x14ac:dyDescent="0.2">
      <c r="A239" s="3" t="s">
        <v>51</v>
      </c>
      <c r="B239" s="3" t="s">
        <v>52</v>
      </c>
      <c r="C239" s="3" t="s">
        <v>7</v>
      </c>
      <c r="D239" s="3" t="s">
        <v>154</v>
      </c>
      <c r="E239" s="38" t="s">
        <v>27</v>
      </c>
      <c r="F239" s="3" t="s">
        <v>9</v>
      </c>
      <c r="G239" s="8"/>
      <c r="H239" s="8"/>
      <c r="I239" s="8"/>
      <c r="J239" s="8"/>
      <c r="K239" s="8"/>
      <c r="L239" s="8"/>
      <c r="M239" s="8"/>
      <c r="N239" s="8"/>
      <c r="O239" s="8"/>
      <c r="P239" s="8"/>
      <c r="Q239" s="8"/>
      <c r="R239" s="8"/>
      <c r="S239" s="8"/>
      <c r="T239" s="8"/>
      <c r="U239" s="8"/>
      <c r="V239" s="8"/>
      <c r="W239" s="8"/>
      <c r="X239" s="8"/>
      <c r="Y239" s="8"/>
      <c r="Z239" s="8" t="s">
        <v>13</v>
      </c>
      <c r="AA239" s="8" t="s">
        <v>13</v>
      </c>
      <c r="AB239" s="8" t="s">
        <v>13</v>
      </c>
      <c r="AC239" s="8" t="s">
        <v>13</v>
      </c>
      <c r="AD239" s="8" t="s">
        <v>13</v>
      </c>
      <c r="AE239" s="8" t="s">
        <v>13</v>
      </c>
      <c r="AF239" s="8" t="s">
        <v>13</v>
      </c>
      <c r="AG239" s="8">
        <v>-1</v>
      </c>
      <c r="AH239" s="8" t="s">
        <v>13</v>
      </c>
      <c r="AI239" s="8" t="s">
        <v>13</v>
      </c>
      <c r="AJ239" s="8" t="s">
        <v>13</v>
      </c>
      <c r="AK239" s="12">
        <v>117</v>
      </c>
    </row>
    <row r="240" spans="1:42" x14ac:dyDescent="0.2">
      <c r="A240" s="3" t="s">
        <v>51</v>
      </c>
      <c r="B240" s="3" t="s">
        <v>52</v>
      </c>
      <c r="C240" s="3" t="s">
        <v>7</v>
      </c>
      <c r="D240" s="3" t="s">
        <v>143</v>
      </c>
      <c r="E240" s="38" t="s">
        <v>15</v>
      </c>
      <c r="F240" s="3" t="s">
        <v>8</v>
      </c>
      <c r="G240" s="8"/>
      <c r="H240" s="8"/>
      <c r="I240" s="8"/>
      <c r="J240" s="8"/>
      <c r="K240" s="8"/>
      <c r="L240" s="8"/>
      <c r="M240" s="8"/>
      <c r="N240" s="8"/>
      <c r="O240" s="8"/>
      <c r="P240" s="8"/>
      <c r="Q240" s="8"/>
      <c r="R240" s="8">
        <v>0.221</v>
      </c>
      <c r="S240" s="8"/>
      <c r="T240" s="8"/>
      <c r="U240" s="8"/>
      <c r="V240" s="8"/>
      <c r="W240" s="8"/>
      <c r="X240" s="8"/>
      <c r="Y240" s="8"/>
      <c r="Z240" s="8"/>
      <c r="AA240" s="8"/>
      <c r="AB240" s="8"/>
      <c r="AC240" s="8"/>
      <c r="AD240" s="8"/>
      <c r="AE240" s="8"/>
      <c r="AF240" s="8"/>
      <c r="AG240" s="8"/>
      <c r="AH240" s="8"/>
      <c r="AI240" s="8"/>
      <c r="AJ240" s="8"/>
      <c r="AK240" s="12">
        <v>118</v>
      </c>
      <c r="AM240" s="9">
        <f>+AP240/$AP$3</f>
        <v>6.8044128606383434E-7</v>
      </c>
      <c r="AN240" s="10">
        <f>+AN238+AM240</f>
        <v>0.99999471349462299</v>
      </c>
      <c r="AP240" s="5">
        <f>SUM(G240:AJ240)</f>
        <v>0.221</v>
      </c>
    </row>
    <row r="241" spans="1:42" x14ac:dyDescent="0.2">
      <c r="A241" s="3" t="s">
        <v>51</v>
      </c>
      <c r="B241" s="3" t="s">
        <v>52</v>
      </c>
      <c r="C241" s="3" t="s">
        <v>7</v>
      </c>
      <c r="D241" s="3" t="s">
        <v>143</v>
      </c>
      <c r="E241" s="38" t="s">
        <v>15</v>
      </c>
      <c r="F241" s="3" t="s">
        <v>9</v>
      </c>
      <c r="G241" s="8"/>
      <c r="H241" s="8"/>
      <c r="I241" s="8"/>
      <c r="J241" s="8"/>
      <c r="K241" s="8"/>
      <c r="L241" s="8"/>
      <c r="M241" s="8"/>
      <c r="N241" s="8"/>
      <c r="O241" s="8"/>
      <c r="P241" s="8"/>
      <c r="Q241" s="8"/>
      <c r="R241" s="8">
        <v>-1</v>
      </c>
      <c r="S241" s="8"/>
      <c r="T241" s="8"/>
      <c r="U241" s="8"/>
      <c r="V241" s="8"/>
      <c r="W241" s="8"/>
      <c r="X241" s="8"/>
      <c r="Y241" s="8"/>
      <c r="Z241" s="8"/>
      <c r="AA241" s="8"/>
      <c r="AB241" s="8"/>
      <c r="AC241" s="8"/>
      <c r="AD241" s="8"/>
      <c r="AE241" s="8"/>
      <c r="AF241" s="8"/>
      <c r="AG241" s="8"/>
      <c r="AH241" s="8"/>
      <c r="AI241" s="8"/>
      <c r="AJ241" s="8"/>
      <c r="AK241" s="12">
        <v>118</v>
      </c>
    </row>
    <row r="242" spans="1:42" x14ac:dyDescent="0.2">
      <c r="A242" s="3" t="s">
        <v>51</v>
      </c>
      <c r="B242" s="3" t="s">
        <v>52</v>
      </c>
      <c r="C242" s="3" t="s">
        <v>7</v>
      </c>
      <c r="D242" s="3" t="s">
        <v>139</v>
      </c>
      <c r="E242" s="38" t="s">
        <v>27</v>
      </c>
      <c r="F242" s="3" t="s">
        <v>8</v>
      </c>
      <c r="G242" s="8"/>
      <c r="H242" s="8"/>
      <c r="I242" s="8"/>
      <c r="J242" s="8"/>
      <c r="K242" s="8"/>
      <c r="L242" s="8"/>
      <c r="M242" s="8"/>
      <c r="N242" s="8"/>
      <c r="O242" s="8"/>
      <c r="P242" s="8"/>
      <c r="Q242" s="8"/>
      <c r="R242" s="8"/>
      <c r="S242" s="8"/>
      <c r="T242" s="8"/>
      <c r="U242" s="8"/>
      <c r="V242" s="8"/>
      <c r="W242" s="8"/>
      <c r="X242" s="8"/>
      <c r="Y242" s="8"/>
      <c r="Z242" s="8"/>
      <c r="AA242" s="8"/>
      <c r="AB242" s="8"/>
      <c r="AC242" s="8">
        <v>0.14799999999999999</v>
      </c>
      <c r="AD242" s="8">
        <v>3.1E-2</v>
      </c>
      <c r="AE242" s="8">
        <v>3.3000000000000002E-2</v>
      </c>
      <c r="AF242" s="8">
        <v>5.0000000000000001E-3</v>
      </c>
      <c r="AG242" s="8"/>
      <c r="AH242" s="8"/>
      <c r="AI242" s="8"/>
      <c r="AJ242" s="8"/>
      <c r="AK242" s="12">
        <v>119</v>
      </c>
      <c r="AM242" s="9">
        <f>+AP242/$AP$3</f>
        <v>6.6812560667806357E-7</v>
      </c>
      <c r="AN242" s="10">
        <f>+AN240+AM242</f>
        <v>0.99999538162022972</v>
      </c>
      <c r="AP242" s="5">
        <f>SUM(G242:AJ242)</f>
        <v>0.217</v>
      </c>
    </row>
    <row r="243" spans="1:42" x14ac:dyDescent="0.2">
      <c r="A243" s="3" t="s">
        <v>51</v>
      </c>
      <c r="B243" s="3" t="s">
        <v>52</v>
      </c>
      <c r="C243" s="3" t="s">
        <v>7</v>
      </c>
      <c r="D243" s="3" t="s">
        <v>139</v>
      </c>
      <c r="E243" s="38" t="s">
        <v>27</v>
      </c>
      <c r="F243" s="3" t="s">
        <v>9</v>
      </c>
      <c r="G243" s="8"/>
      <c r="H243" s="8"/>
      <c r="I243" s="8"/>
      <c r="J243" s="8"/>
      <c r="K243" s="8"/>
      <c r="L243" s="8"/>
      <c r="M243" s="8"/>
      <c r="N243" s="8"/>
      <c r="O243" s="8"/>
      <c r="P243" s="8"/>
      <c r="Q243" s="8"/>
      <c r="R243" s="8"/>
      <c r="S243" s="8"/>
      <c r="T243" s="8"/>
      <c r="U243" s="8"/>
      <c r="V243" s="8"/>
      <c r="W243" s="8"/>
      <c r="X243" s="8"/>
      <c r="Y243" s="8"/>
      <c r="Z243" s="8"/>
      <c r="AA243" s="8"/>
      <c r="AB243" s="8"/>
      <c r="AC243" s="8" t="s">
        <v>13</v>
      </c>
      <c r="AD243" s="8">
        <v>-1</v>
      </c>
      <c r="AE243" s="8">
        <v>-1</v>
      </c>
      <c r="AF243" s="8">
        <v>-1</v>
      </c>
      <c r="AG243" s="8"/>
      <c r="AH243" s="8"/>
      <c r="AI243" s="8"/>
      <c r="AJ243" s="8"/>
      <c r="AK243" s="12">
        <v>119</v>
      </c>
    </row>
    <row r="244" spans="1:42" x14ac:dyDescent="0.2">
      <c r="A244" s="3" t="s">
        <v>51</v>
      </c>
      <c r="B244" s="3" t="s">
        <v>52</v>
      </c>
      <c r="C244" s="3" t="s">
        <v>7</v>
      </c>
      <c r="D244" s="3" t="s">
        <v>136</v>
      </c>
      <c r="E244" s="38" t="s">
        <v>82</v>
      </c>
      <c r="F244" s="3" t="s">
        <v>8</v>
      </c>
      <c r="G244" s="8"/>
      <c r="H244" s="8"/>
      <c r="I244" s="8"/>
      <c r="J244" s="8"/>
      <c r="K244" s="8"/>
      <c r="L244" s="8"/>
      <c r="M244" s="8"/>
      <c r="N244" s="8"/>
      <c r="O244" s="8"/>
      <c r="P244" s="8"/>
      <c r="Q244" s="8"/>
      <c r="R244" s="8"/>
      <c r="S244" s="8"/>
      <c r="T244" s="8"/>
      <c r="U244" s="8"/>
      <c r="V244" s="8"/>
      <c r="W244" s="8"/>
      <c r="X244" s="8"/>
      <c r="Y244" s="8"/>
      <c r="Z244" s="8"/>
      <c r="AA244" s="8"/>
      <c r="AB244" s="8"/>
      <c r="AC244" s="8"/>
      <c r="AD244" s="8"/>
      <c r="AE244" s="8">
        <v>0.17599999999999999</v>
      </c>
      <c r="AF244" s="8"/>
      <c r="AG244" s="8">
        <v>0.02</v>
      </c>
      <c r="AH244" s="8"/>
      <c r="AI244" s="8"/>
      <c r="AJ244" s="8"/>
      <c r="AK244" s="12">
        <v>120</v>
      </c>
      <c r="AM244" s="9">
        <f>+AP244/$AP$3</f>
        <v>6.0346828990276706E-7</v>
      </c>
      <c r="AN244" s="10">
        <f>+AN242+AM244</f>
        <v>0.99999598508851961</v>
      </c>
      <c r="AP244" s="5">
        <f>SUM(G244:AJ244)</f>
        <v>0.19599999999999998</v>
      </c>
    </row>
    <row r="245" spans="1:42" x14ac:dyDescent="0.2">
      <c r="A245" s="3" t="s">
        <v>51</v>
      </c>
      <c r="B245" s="3" t="s">
        <v>52</v>
      </c>
      <c r="C245" s="3" t="s">
        <v>7</v>
      </c>
      <c r="D245" s="3" t="s">
        <v>136</v>
      </c>
      <c r="E245" s="38" t="s">
        <v>82</v>
      </c>
      <c r="F245" s="3" t="s">
        <v>9</v>
      </c>
      <c r="G245" s="8"/>
      <c r="H245" s="8"/>
      <c r="I245" s="8"/>
      <c r="J245" s="8"/>
      <c r="K245" s="8"/>
      <c r="L245" s="8"/>
      <c r="M245" s="8"/>
      <c r="N245" s="8"/>
      <c r="O245" s="8"/>
      <c r="P245" s="8"/>
      <c r="Q245" s="8"/>
      <c r="R245" s="8"/>
      <c r="S245" s="8"/>
      <c r="T245" s="8"/>
      <c r="U245" s="8"/>
      <c r="V245" s="8"/>
      <c r="W245" s="8"/>
      <c r="X245" s="8"/>
      <c r="Y245" s="8"/>
      <c r="Z245" s="8"/>
      <c r="AA245" s="8"/>
      <c r="AB245" s="8"/>
      <c r="AC245" s="8"/>
      <c r="AD245" s="8"/>
      <c r="AE245" s="8">
        <v>-1</v>
      </c>
      <c r="AF245" s="8"/>
      <c r="AG245" s="8">
        <v>-1</v>
      </c>
      <c r="AH245" s="8"/>
      <c r="AI245" s="8"/>
      <c r="AJ245" s="8"/>
      <c r="AK245" s="12">
        <v>120</v>
      </c>
    </row>
    <row r="246" spans="1:42" x14ac:dyDescent="0.2">
      <c r="A246" s="3" t="s">
        <v>51</v>
      </c>
      <c r="B246" s="3" t="s">
        <v>52</v>
      </c>
      <c r="C246" s="3" t="s">
        <v>17</v>
      </c>
      <c r="D246" s="3" t="s">
        <v>138</v>
      </c>
      <c r="E246" s="38" t="s">
        <v>27</v>
      </c>
      <c r="F246" s="3" t="s">
        <v>8</v>
      </c>
      <c r="G246" s="8"/>
      <c r="H246" s="8"/>
      <c r="I246" s="8"/>
      <c r="J246" s="8"/>
      <c r="K246" s="8"/>
      <c r="L246" s="8"/>
      <c r="M246" s="8"/>
      <c r="N246" s="8">
        <v>0.1</v>
      </c>
      <c r="O246" s="8">
        <v>0.09</v>
      </c>
      <c r="P246" s="8"/>
      <c r="Q246" s="8"/>
      <c r="R246" s="8"/>
      <c r="S246" s="8"/>
      <c r="T246" s="8"/>
      <c r="U246" s="8"/>
      <c r="V246" s="8"/>
      <c r="W246" s="8"/>
      <c r="X246" s="8"/>
      <c r="Y246" s="8"/>
      <c r="Z246" s="8"/>
      <c r="AA246" s="8"/>
      <c r="AB246" s="8"/>
      <c r="AC246" s="8"/>
      <c r="AD246" s="8"/>
      <c r="AE246" s="8"/>
      <c r="AF246" s="8"/>
      <c r="AG246" s="8"/>
      <c r="AH246" s="8"/>
      <c r="AI246" s="8"/>
      <c r="AJ246" s="8"/>
      <c r="AK246" s="12">
        <v>121</v>
      </c>
      <c r="AM246" s="9">
        <f>+AP246/$AP$3</f>
        <v>5.8499477082411096E-7</v>
      </c>
      <c r="AN246" s="10">
        <f>+AN244+AM246</f>
        <v>0.99999657008329046</v>
      </c>
      <c r="AP246" s="5">
        <f>SUM(G246:AJ246)</f>
        <v>0.19</v>
      </c>
    </row>
    <row r="247" spans="1:42" x14ac:dyDescent="0.2">
      <c r="A247" s="3" t="s">
        <v>51</v>
      </c>
      <c r="B247" s="3" t="s">
        <v>52</v>
      </c>
      <c r="C247" s="3" t="s">
        <v>17</v>
      </c>
      <c r="D247" s="3" t="s">
        <v>138</v>
      </c>
      <c r="E247" s="38" t="s">
        <v>27</v>
      </c>
      <c r="F247" s="3" t="s">
        <v>9</v>
      </c>
      <c r="G247" s="8"/>
      <c r="H247" s="8"/>
      <c r="I247" s="8"/>
      <c r="J247" s="8"/>
      <c r="K247" s="8"/>
      <c r="L247" s="8"/>
      <c r="M247" s="8"/>
      <c r="N247" s="8">
        <v>-1</v>
      </c>
      <c r="O247" s="8">
        <v>-1</v>
      </c>
      <c r="P247" s="8"/>
      <c r="Q247" s="8"/>
      <c r="R247" s="8"/>
      <c r="S247" s="8"/>
      <c r="T247" s="8"/>
      <c r="U247" s="8"/>
      <c r="V247" s="8"/>
      <c r="W247" s="8"/>
      <c r="X247" s="8"/>
      <c r="Y247" s="8"/>
      <c r="Z247" s="8"/>
      <c r="AA247" s="8"/>
      <c r="AB247" s="8"/>
      <c r="AC247" s="8"/>
      <c r="AD247" s="8"/>
      <c r="AE247" s="8"/>
      <c r="AF247" s="8"/>
      <c r="AG247" s="8"/>
      <c r="AH247" s="8"/>
      <c r="AI247" s="8"/>
      <c r="AJ247" s="8"/>
      <c r="AK247" s="12">
        <v>121</v>
      </c>
    </row>
    <row r="248" spans="1:42" x14ac:dyDescent="0.2">
      <c r="A248" s="3" t="s">
        <v>51</v>
      </c>
      <c r="B248" s="3" t="s">
        <v>52</v>
      </c>
      <c r="C248" s="3" t="s">
        <v>17</v>
      </c>
      <c r="D248" s="3" t="s">
        <v>26</v>
      </c>
      <c r="E248" s="38" t="s">
        <v>25</v>
      </c>
      <c r="F248" s="3" t="s">
        <v>8</v>
      </c>
      <c r="G248" s="8"/>
      <c r="H248" s="8"/>
      <c r="I248" s="8"/>
      <c r="J248" s="8"/>
      <c r="K248" s="8"/>
      <c r="L248" s="8"/>
      <c r="M248" s="8"/>
      <c r="N248" s="8"/>
      <c r="O248" s="8"/>
      <c r="P248" s="8"/>
      <c r="Q248" s="8"/>
      <c r="R248" s="8"/>
      <c r="S248" s="8"/>
      <c r="T248" s="8">
        <v>2.3E-2</v>
      </c>
      <c r="U248" s="8">
        <v>1.6E-2</v>
      </c>
      <c r="V248" s="8"/>
      <c r="W248" s="8"/>
      <c r="X248" s="8"/>
      <c r="Y248" s="8"/>
      <c r="Z248" s="8"/>
      <c r="AA248" s="8"/>
      <c r="AB248" s="8"/>
      <c r="AC248" s="8"/>
      <c r="AD248" s="8">
        <v>0.10100000000000001</v>
      </c>
      <c r="AE248" s="8">
        <v>4.5999999999999999E-2</v>
      </c>
      <c r="AF248" s="8"/>
      <c r="AG248" s="8"/>
      <c r="AH248" s="8"/>
      <c r="AI248" s="8"/>
      <c r="AJ248" s="8"/>
      <c r="AK248" s="12">
        <v>122</v>
      </c>
      <c r="AM248" s="9">
        <f>+AP248/$AP$3</f>
        <v>5.7267909143834019E-7</v>
      </c>
      <c r="AN248" s="10">
        <f>+AN246+AM248</f>
        <v>0.99999714276238194</v>
      </c>
      <c r="AP248" s="5">
        <f>SUM(G248:AJ248)</f>
        <v>0.186</v>
      </c>
    </row>
    <row r="249" spans="1:42" x14ac:dyDescent="0.2">
      <c r="A249" s="3" t="s">
        <v>51</v>
      </c>
      <c r="B249" s="3" t="s">
        <v>52</v>
      </c>
      <c r="C249" s="3" t="s">
        <v>17</v>
      </c>
      <c r="D249" s="3" t="s">
        <v>26</v>
      </c>
      <c r="E249" s="38" t="s">
        <v>25</v>
      </c>
      <c r="F249" s="3" t="s">
        <v>9</v>
      </c>
      <c r="G249" s="8"/>
      <c r="H249" s="8"/>
      <c r="I249" s="8"/>
      <c r="J249" s="8"/>
      <c r="K249" s="8"/>
      <c r="L249" s="8"/>
      <c r="M249" s="8"/>
      <c r="N249" s="8"/>
      <c r="O249" s="8"/>
      <c r="P249" s="8"/>
      <c r="Q249" s="8"/>
      <c r="R249" s="8"/>
      <c r="S249" s="8"/>
      <c r="T249" s="8" t="s">
        <v>13</v>
      </c>
      <c r="U249" s="8" t="s">
        <v>13</v>
      </c>
      <c r="V249" s="8"/>
      <c r="W249" s="8"/>
      <c r="X249" s="8"/>
      <c r="Y249" s="8"/>
      <c r="Z249" s="8"/>
      <c r="AA249" s="8"/>
      <c r="AB249" s="8"/>
      <c r="AC249" s="8"/>
      <c r="AD249" s="8">
        <v>-1</v>
      </c>
      <c r="AE249" s="8" t="s">
        <v>13</v>
      </c>
      <c r="AF249" s="8"/>
      <c r="AG249" s="8"/>
      <c r="AH249" s="8"/>
      <c r="AI249" s="8"/>
      <c r="AJ249" s="8"/>
      <c r="AK249" s="12">
        <v>122</v>
      </c>
    </row>
    <row r="250" spans="1:42" x14ac:dyDescent="0.2">
      <c r="A250" s="3" t="s">
        <v>51</v>
      </c>
      <c r="B250" s="3" t="s">
        <v>52</v>
      </c>
      <c r="C250" s="3" t="s">
        <v>7</v>
      </c>
      <c r="D250" s="3" t="s">
        <v>68</v>
      </c>
      <c r="E250" s="38" t="s">
        <v>27</v>
      </c>
      <c r="F250" s="3" t="s">
        <v>8</v>
      </c>
      <c r="G250" s="8"/>
      <c r="H250" s="8"/>
      <c r="I250" s="8"/>
      <c r="J250" s="8"/>
      <c r="K250" s="8"/>
      <c r="L250" s="8"/>
      <c r="M250" s="8"/>
      <c r="N250" s="8"/>
      <c r="O250" s="8"/>
      <c r="P250" s="8"/>
      <c r="Q250" s="8"/>
      <c r="R250" s="8"/>
      <c r="S250" s="8"/>
      <c r="T250" s="8"/>
      <c r="U250" s="8"/>
      <c r="V250" s="8"/>
      <c r="W250" s="8"/>
      <c r="X250" s="8">
        <v>0.151</v>
      </c>
      <c r="Y250" s="8"/>
      <c r="Z250" s="8"/>
      <c r="AA250" s="8"/>
      <c r="AB250" s="8"/>
      <c r="AC250" s="8"/>
      <c r="AD250" s="8"/>
      <c r="AE250" s="8"/>
      <c r="AF250" s="8"/>
      <c r="AG250" s="8"/>
      <c r="AH250" s="8"/>
      <c r="AI250" s="8"/>
      <c r="AJ250" s="8"/>
      <c r="AK250" s="12">
        <v>123</v>
      </c>
      <c r="AM250" s="9">
        <f>+AP250/$AP$3</f>
        <v>4.6491689681284609E-7</v>
      </c>
      <c r="AN250" s="10">
        <f>+AN248+AM250</f>
        <v>0.9999976076792787</v>
      </c>
      <c r="AP250" s="5">
        <f>SUM(G250:AJ250)</f>
        <v>0.151</v>
      </c>
    </row>
    <row r="251" spans="1:42" x14ac:dyDescent="0.2">
      <c r="A251" s="3" t="s">
        <v>51</v>
      </c>
      <c r="B251" s="3" t="s">
        <v>52</v>
      </c>
      <c r="C251" s="3" t="s">
        <v>7</v>
      </c>
      <c r="D251" s="3" t="s">
        <v>68</v>
      </c>
      <c r="E251" s="38" t="s">
        <v>27</v>
      </c>
      <c r="F251" s="3" t="s">
        <v>9</v>
      </c>
      <c r="G251" s="8"/>
      <c r="H251" s="8"/>
      <c r="I251" s="8"/>
      <c r="J251" s="8"/>
      <c r="K251" s="8"/>
      <c r="L251" s="8"/>
      <c r="M251" s="8"/>
      <c r="N251" s="8"/>
      <c r="O251" s="8"/>
      <c r="P251" s="8"/>
      <c r="Q251" s="8"/>
      <c r="R251" s="8"/>
      <c r="S251" s="8"/>
      <c r="T251" s="8"/>
      <c r="U251" s="8"/>
      <c r="V251" s="8"/>
      <c r="W251" s="8"/>
      <c r="X251" s="8">
        <v>-1</v>
      </c>
      <c r="Y251" s="8"/>
      <c r="Z251" s="8"/>
      <c r="AA251" s="8"/>
      <c r="AB251" s="8"/>
      <c r="AC251" s="8"/>
      <c r="AD251" s="8"/>
      <c r="AE251" s="8"/>
      <c r="AF251" s="8"/>
      <c r="AG251" s="8"/>
      <c r="AH251" s="8"/>
      <c r="AI251" s="8"/>
      <c r="AJ251" s="8"/>
      <c r="AK251" s="12">
        <v>123</v>
      </c>
    </row>
    <row r="252" spans="1:42" x14ac:dyDescent="0.2">
      <c r="A252" s="3" t="s">
        <v>51</v>
      </c>
      <c r="B252" s="3" t="s">
        <v>52</v>
      </c>
      <c r="C252" s="3" t="s">
        <v>7</v>
      </c>
      <c r="D252" s="3" t="s">
        <v>68</v>
      </c>
      <c r="E252" s="38" t="s">
        <v>16</v>
      </c>
      <c r="F252" s="3" t="s">
        <v>8</v>
      </c>
      <c r="G252" s="8"/>
      <c r="H252" s="8"/>
      <c r="I252" s="8"/>
      <c r="J252" s="8"/>
      <c r="K252" s="8"/>
      <c r="L252" s="8"/>
      <c r="M252" s="8"/>
      <c r="N252" s="8"/>
      <c r="O252" s="8"/>
      <c r="P252" s="8"/>
      <c r="Q252" s="8"/>
      <c r="R252" s="8"/>
      <c r="S252" s="8"/>
      <c r="T252" s="8"/>
      <c r="U252" s="8"/>
      <c r="V252" s="8"/>
      <c r="W252" s="8"/>
      <c r="X252" s="8">
        <v>0.14799999999999999</v>
      </c>
      <c r="Y252" s="8"/>
      <c r="Z252" s="8"/>
      <c r="AA252" s="8"/>
      <c r="AB252" s="8"/>
      <c r="AC252" s="8"/>
      <c r="AD252" s="8"/>
      <c r="AE252" s="8"/>
      <c r="AF252" s="8"/>
      <c r="AG252" s="8"/>
      <c r="AH252" s="8"/>
      <c r="AI252" s="8"/>
      <c r="AJ252" s="8"/>
      <c r="AK252" s="12">
        <v>124</v>
      </c>
      <c r="AM252" s="9">
        <f>+AP252/$AP$3</f>
        <v>4.5568013727351799E-7</v>
      </c>
      <c r="AN252" s="10">
        <f>+AN250+AM252</f>
        <v>0.99999806335941599</v>
      </c>
      <c r="AP252" s="5">
        <f>SUM(G252:AJ252)</f>
        <v>0.14799999999999999</v>
      </c>
    </row>
    <row r="253" spans="1:42" x14ac:dyDescent="0.2">
      <c r="A253" s="3" t="s">
        <v>51</v>
      </c>
      <c r="B253" s="3" t="s">
        <v>52</v>
      </c>
      <c r="C253" s="3" t="s">
        <v>7</v>
      </c>
      <c r="D253" s="3" t="s">
        <v>68</v>
      </c>
      <c r="E253" s="38" t="s">
        <v>16</v>
      </c>
      <c r="F253" s="3" t="s">
        <v>9</v>
      </c>
      <c r="G253" s="8"/>
      <c r="H253" s="8"/>
      <c r="I253" s="8"/>
      <c r="J253" s="8"/>
      <c r="K253" s="8"/>
      <c r="L253" s="8"/>
      <c r="M253" s="8"/>
      <c r="N253" s="8"/>
      <c r="O253" s="8"/>
      <c r="P253" s="8"/>
      <c r="Q253" s="8"/>
      <c r="R253" s="8"/>
      <c r="S253" s="8"/>
      <c r="T253" s="8"/>
      <c r="U253" s="8"/>
      <c r="V253" s="8"/>
      <c r="W253" s="8"/>
      <c r="X253" s="8" t="s">
        <v>13</v>
      </c>
      <c r="Y253" s="8"/>
      <c r="Z253" s="8"/>
      <c r="AA253" s="8"/>
      <c r="AB253" s="8"/>
      <c r="AC253" s="8"/>
      <c r="AD253" s="8"/>
      <c r="AE253" s="8"/>
      <c r="AF253" s="8"/>
      <c r="AG253" s="8"/>
      <c r="AH253" s="8"/>
      <c r="AI253" s="8"/>
      <c r="AJ253" s="8"/>
      <c r="AK253" s="12">
        <v>124</v>
      </c>
    </row>
    <row r="254" spans="1:42" x14ac:dyDescent="0.2">
      <c r="A254" s="3" t="s">
        <v>51</v>
      </c>
      <c r="B254" s="3" t="s">
        <v>52</v>
      </c>
      <c r="C254" s="3" t="s">
        <v>7</v>
      </c>
      <c r="D254" s="3" t="s">
        <v>157</v>
      </c>
      <c r="E254" s="38" t="s">
        <v>31</v>
      </c>
      <c r="F254" s="3" t="s">
        <v>8</v>
      </c>
      <c r="G254" s="8"/>
      <c r="H254" s="8"/>
      <c r="I254" s="8"/>
      <c r="J254" s="8"/>
      <c r="K254" s="8"/>
      <c r="L254" s="8"/>
      <c r="M254" s="8"/>
      <c r="N254" s="8"/>
      <c r="O254" s="8"/>
      <c r="P254" s="8"/>
      <c r="Q254" s="8"/>
      <c r="R254" s="8"/>
      <c r="S254" s="8"/>
      <c r="T254" s="8"/>
      <c r="U254" s="8"/>
      <c r="V254" s="8"/>
      <c r="W254" s="8"/>
      <c r="X254" s="8"/>
      <c r="Y254" s="8"/>
      <c r="Z254" s="8"/>
      <c r="AA254" s="8"/>
      <c r="AB254" s="8"/>
      <c r="AC254" s="8"/>
      <c r="AD254" s="8"/>
      <c r="AE254" s="8"/>
      <c r="AF254" s="8">
        <v>3.5000000000000003E-2</v>
      </c>
      <c r="AG254" s="8"/>
      <c r="AH254" s="8">
        <v>9.0999999999999998E-2</v>
      </c>
      <c r="AI254" s="8"/>
      <c r="AJ254" s="8"/>
      <c r="AK254" s="12">
        <v>125</v>
      </c>
      <c r="AM254" s="9">
        <f>+AP254/$AP$3</f>
        <v>3.8794390065177886E-7</v>
      </c>
      <c r="AN254" s="10">
        <f>+AN252+AM254</f>
        <v>0.99999845130331666</v>
      </c>
      <c r="AP254" s="5">
        <f>SUM(G254:AJ254)</f>
        <v>0.126</v>
      </c>
    </row>
    <row r="255" spans="1:42" x14ac:dyDescent="0.2">
      <c r="A255" s="3" t="s">
        <v>51</v>
      </c>
      <c r="B255" s="3" t="s">
        <v>52</v>
      </c>
      <c r="C255" s="3" t="s">
        <v>7</v>
      </c>
      <c r="D255" s="3" t="s">
        <v>157</v>
      </c>
      <c r="E255" s="38" t="s">
        <v>31</v>
      </c>
      <c r="F255" s="3" t="s">
        <v>9</v>
      </c>
      <c r="G255" s="8"/>
      <c r="H255" s="8"/>
      <c r="I255" s="8"/>
      <c r="J255" s="8"/>
      <c r="K255" s="8"/>
      <c r="L255" s="8"/>
      <c r="M255" s="8"/>
      <c r="N255" s="8"/>
      <c r="O255" s="8"/>
      <c r="P255" s="8"/>
      <c r="Q255" s="8"/>
      <c r="R255" s="8"/>
      <c r="S255" s="8"/>
      <c r="T255" s="8"/>
      <c r="U255" s="8"/>
      <c r="V255" s="8"/>
      <c r="W255" s="8"/>
      <c r="X255" s="8"/>
      <c r="Y255" s="8"/>
      <c r="Z255" s="8"/>
      <c r="AA255" s="8"/>
      <c r="AB255" s="8"/>
      <c r="AC255" s="8"/>
      <c r="AD255" s="8"/>
      <c r="AE255" s="8"/>
      <c r="AF255" s="8">
        <v>-1</v>
      </c>
      <c r="AG255" s="8"/>
      <c r="AH255" s="8">
        <v>-1</v>
      </c>
      <c r="AI255" s="8"/>
      <c r="AJ255" s="8"/>
      <c r="AK255" s="12">
        <v>125</v>
      </c>
    </row>
    <row r="256" spans="1:42" x14ac:dyDescent="0.2">
      <c r="A256" s="3" t="s">
        <v>51</v>
      </c>
      <c r="B256" s="3" t="s">
        <v>52</v>
      </c>
      <c r="C256" s="3" t="s">
        <v>7</v>
      </c>
      <c r="D256" s="3" t="s">
        <v>137</v>
      </c>
      <c r="E256" s="38" t="s">
        <v>63</v>
      </c>
      <c r="F256" s="3" t="s">
        <v>8</v>
      </c>
      <c r="G256" s="8"/>
      <c r="H256" s="8"/>
      <c r="I256" s="8"/>
      <c r="J256" s="8"/>
      <c r="K256" s="8"/>
      <c r="L256" s="8"/>
      <c r="M256" s="8"/>
      <c r="N256" s="8"/>
      <c r="O256" s="8"/>
      <c r="P256" s="8"/>
      <c r="Q256" s="8"/>
      <c r="R256" s="8"/>
      <c r="S256" s="8"/>
      <c r="T256" s="8"/>
      <c r="U256" s="8"/>
      <c r="V256" s="8"/>
      <c r="W256" s="8"/>
      <c r="X256" s="8"/>
      <c r="Y256" s="8">
        <v>0.112</v>
      </c>
      <c r="Z256" s="8"/>
      <c r="AA256" s="8"/>
      <c r="AB256" s="8"/>
      <c r="AC256" s="8"/>
      <c r="AD256" s="8"/>
      <c r="AE256" s="8"/>
      <c r="AF256" s="8"/>
      <c r="AG256" s="8"/>
      <c r="AH256" s="8"/>
      <c r="AI256" s="8"/>
      <c r="AJ256" s="8"/>
      <c r="AK256" s="12">
        <v>126</v>
      </c>
      <c r="AM256" s="9">
        <f>+AP256/$AP$3</f>
        <v>3.4483902280158122E-7</v>
      </c>
      <c r="AN256" s="10">
        <f>+AN254+AM256</f>
        <v>0.99999879614233944</v>
      </c>
      <c r="AP256" s="5">
        <f>SUM(G256:AJ256)</f>
        <v>0.112</v>
      </c>
    </row>
    <row r="257" spans="1:42" x14ac:dyDescent="0.2">
      <c r="A257" s="3" t="s">
        <v>51</v>
      </c>
      <c r="B257" s="3" t="s">
        <v>52</v>
      </c>
      <c r="C257" s="3" t="s">
        <v>7</v>
      </c>
      <c r="D257" s="3" t="s">
        <v>137</v>
      </c>
      <c r="E257" s="38" t="s">
        <v>63</v>
      </c>
      <c r="F257" s="3" t="s">
        <v>9</v>
      </c>
      <c r="G257" s="8"/>
      <c r="H257" s="8"/>
      <c r="I257" s="8"/>
      <c r="J257" s="8"/>
      <c r="K257" s="8"/>
      <c r="L257" s="8"/>
      <c r="M257" s="8"/>
      <c r="N257" s="8"/>
      <c r="O257" s="8"/>
      <c r="P257" s="8"/>
      <c r="Q257" s="8"/>
      <c r="R257" s="8"/>
      <c r="S257" s="8"/>
      <c r="T257" s="8"/>
      <c r="U257" s="8"/>
      <c r="V257" s="8"/>
      <c r="W257" s="8"/>
      <c r="X257" s="8"/>
      <c r="Y257" s="8">
        <v>-1</v>
      </c>
      <c r="Z257" s="8"/>
      <c r="AA257" s="8"/>
      <c r="AB257" s="8"/>
      <c r="AC257" s="8"/>
      <c r="AD257" s="8"/>
      <c r="AE257" s="8"/>
      <c r="AF257" s="8"/>
      <c r="AG257" s="8"/>
      <c r="AH257" s="8"/>
      <c r="AI257" s="8"/>
      <c r="AJ257" s="8"/>
      <c r="AK257" s="12">
        <v>126</v>
      </c>
    </row>
    <row r="258" spans="1:42" x14ac:dyDescent="0.2">
      <c r="A258" s="3" t="s">
        <v>51</v>
      </c>
      <c r="B258" s="3" t="s">
        <v>52</v>
      </c>
      <c r="C258" s="3" t="s">
        <v>7</v>
      </c>
      <c r="D258" s="3" t="s">
        <v>137</v>
      </c>
      <c r="E258" s="38" t="s">
        <v>16</v>
      </c>
      <c r="F258" s="3" t="s">
        <v>8</v>
      </c>
      <c r="G258" s="8"/>
      <c r="H258" s="8"/>
      <c r="I258" s="8"/>
      <c r="J258" s="8"/>
      <c r="K258" s="8"/>
      <c r="L258" s="8"/>
      <c r="M258" s="8"/>
      <c r="N258" s="8">
        <v>0.1</v>
      </c>
      <c r="O258" s="8"/>
      <c r="P258" s="8"/>
      <c r="Q258" s="8"/>
      <c r="R258" s="8"/>
      <c r="S258" s="8"/>
      <c r="T258" s="8"/>
      <c r="U258" s="8"/>
      <c r="V258" s="8"/>
      <c r="W258" s="8"/>
      <c r="X258" s="8"/>
      <c r="Y258" s="8"/>
      <c r="Z258" s="8"/>
      <c r="AA258" s="8"/>
      <c r="AB258" s="8"/>
      <c r="AC258" s="8"/>
      <c r="AD258" s="8"/>
      <c r="AE258" s="8"/>
      <c r="AF258" s="8"/>
      <c r="AG258" s="8"/>
      <c r="AH258" s="8"/>
      <c r="AI258" s="8"/>
      <c r="AJ258" s="8"/>
      <c r="AK258" s="12">
        <v>127</v>
      </c>
      <c r="AM258" s="9">
        <f>+AP258/$AP$3</f>
        <v>3.0789198464426897E-7</v>
      </c>
      <c r="AN258" s="10">
        <f>+AN256+AM258</f>
        <v>0.99999910403432413</v>
      </c>
      <c r="AP258" s="5">
        <f>SUM(G258:AJ258)</f>
        <v>0.1</v>
      </c>
    </row>
    <row r="259" spans="1:42" x14ac:dyDescent="0.2">
      <c r="A259" s="3" t="s">
        <v>51</v>
      </c>
      <c r="B259" s="3" t="s">
        <v>52</v>
      </c>
      <c r="C259" s="3" t="s">
        <v>7</v>
      </c>
      <c r="D259" s="3" t="s">
        <v>137</v>
      </c>
      <c r="E259" s="38" t="s">
        <v>16</v>
      </c>
      <c r="F259" s="3" t="s">
        <v>9</v>
      </c>
      <c r="G259" s="8"/>
      <c r="H259" s="8"/>
      <c r="I259" s="8"/>
      <c r="J259" s="8"/>
      <c r="K259" s="8"/>
      <c r="L259" s="8"/>
      <c r="M259" s="8"/>
      <c r="N259" s="8">
        <v>-1</v>
      </c>
      <c r="O259" s="8"/>
      <c r="P259" s="8"/>
      <c r="Q259" s="8"/>
      <c r="R259" s="8"/>
      <c r="S259" s="8"/>
      <c r="T259" s="8"/>
      <c r="U259" s="8"/>
      <c r="V259" s="8"/>
      <c r="W259" s="8"/>
      <c r="X259" s="8"/>
      <c r="Y259" s="8"/>
      <c r="Z259" s="8"/>
      <c r="AA259" s="8"/>
      <c r="AB259" s="8"/>
      <c r="AC259" s="8"/>
      <c r="AD259" s="8"/>
      <c r="AE259" s="8"/>
      <c r="AF259" s="8"/>
      <c r="AG259" s="8"/>
      <c r="AH259" s="8"/>
      <c r="AI259" s="8"/>
      <c r="AJ259" s="8"/>
      <c r="AK259" s="12">
        <v>127</v>
      </c>
    </row>
    <row r="260" spans="1:42" x14ac:dyDescent="0.2">
      <c r="A260" s="3" t="s">
        <v>51</v>
      </c>
      <c r="B260" s="3" t="s">
        <v>52</v>
      </c>
      <c r="C260" s="3" t="s">
        <v>7</v>
      </c>
      <c r="D260" s="3" t="s">
        <v>69</v>
      </c>
      <c r="E260" s="38" t="s">
        <v>21</v>
      </c>
      <c r="F260" s="3" t="s">
        <v>8</v>
      </c>
      <c r="G260" s="8"/>
      <c r="H260" s="8"/>
      <c r="I260" s="8"/>
      <c r="J260" s="8"/>
      <c r="K260" s="8"/>
      <c r="L260" s="8"/>
      <c r="M260" s="8"/>
      <c r="N260" s="8"/>
      <c r="O260" s="8"/>
      <c r="P260" s="8"/>
      <c r="Q260" s="8"/>
      <c r="R260" s="8"/>
      <c r="S260" s="8"/>
      <c r="T260" s="8"/>
      <c r="U260" s="8"/>
      <c r="V260" s="8"/>
      <c r="W260" s="8"/>
      <c r="X260" s="8">
        <v>0.1</v>
      </c>
      <c r="Y260" s="8"/>
      <c r="Z260" s="8"/>
      <c r="AA260" s="8"/>
      <c r="AB260" s="8"/>
      <c r="AC260" s="8"/>
      <c r="AD260" s="8"/>
      <c r="AE260" s="8"/>
      <c r="AF260" s="8"/>
      <c r="AG260" s="8"/>
      <c r="AH260" s="8"/>
      <c r="AI260" s="8"/>
      <c r="AJ260" s="8"/>
      <c r="AK260" s="12">
        <v>127</v>
      </c>
      <c r="AM260" s="9">
        <f>+AP260/$AP$3</f>
        <v>3.0789198464426897E-7</v>
      </c>
      <c r="AN260" s="10">
        <f>+AN258+AM260</f>
        <v>0.99999941192630881</v>
      </c>
      <c r="AP260" s="5">
        <f>SUM(G260:AJ260)</f>
        <v>0.1</v>
      </c>
    </row>
    <row r="261" spans="1:42" x14ac:dyDescent="0.2">
      <c r="A261" s="3" t="s">
        <v>51</v>
      </c>
      <c r="B261" s="3" t="s">
        <v>52</v>
      </c>
      <c r="C261" s="3" t="s">
        <v>7</v>
      </c>
      <c r="D261" s="3" t="s">
        <v>69</v>
      </c>
      <c r="E261" s="38" t="s">
        <v>21</v>
      </c>
      <c r="F261" s="3" t="s">
        <v>9</v>
      </c>
      <c r="G261" s="8"/>
      <c r="H261" s="8"/>
      <c r="I261" s="8"/>
      <c r="J261" s="8"/>
      <c r="K261" s="8"/>
      <c r="L261" s="8"/>
      <c r="M261" s="8"/>
      <c r="N261" s="8"/>
      <c r="O261" s="8"/>
      <c r="P261" s="8"/>
      <c r="Q261" s="8"/>
      <c r="R261" s="8"/>
      <c r="S261" s="8"/>
      <c r="T261" s="8"/>
      <c r="U261" s="8"/>
      <c r="V261" s="8"/>
      <c r="W261" s="8"/>
      <c r="X261" s="8">
        <v>-1</v>
      </c>
      <c r="Y261" s="8"/>
      <c r="Z261" s="8"/>
      <c r="AA261" s="8"/>
      <c r="AB261" s="8"/>
      <c r="AC261" s="8"/>
      <c r="AD261" s="8"/>
      <c r="AE261" s="8"/>
      <c r="AF261" s="8"/>
      <c r="AG261" s="8"/>
      <c r="AH261" s="8"/>
      <c r="AI261" s="8"/>
      <c r="AJ261" s="8"/>
      <c r="AK261" s="12">
        <v>127</v>
      </c>
    </row>
    <row r="262" spans="1:42" x14ac:dyDescent="0.2">
      <c r="A262" s="3" t="s">
        <v>51</v>
      </c>
      <c r="B262" s="3" t="s">
        <v>52</v>
      </c>
      <c r="C262" s="3" t="s">
        <v>7</v>
      </c>
      <c r="D262" s="3" t="s">
        <v>69</v>
      </c>
      <c r="E262" s="38" t="s">
        <v>31</v>
      </c>
      <c r="F262" s="3" t="s">
        <v>8</v>
      </c>
      <c r="G262" s="8"/>
      <c r="H262" s="8"/>
      <c r="I262" s="8"/>
      <c r="J262" s="8"/>
      <c r="K262" s="8"/>
      <c r="L262" s="8"/>
      <c r="M262" s="8"/>
      <c r="N262" s="8"/>
      <c r="O262" s="8"/>
      <c r="P262" s="8"/>
      <c r="Q262" s="8"/>
      <c r="R262" s="8"/>
      <c r="S262" s="8"/>
      <c r="T262" s="8"/>
      <c r="U262" s="8"/>
      <c r="V262" s="8"/>
      <c r="W262" s="8"/>
      <c r="X262" s="8"/>
      <c r="Y262" s="8"/>
      <c r="Z262" s="8"/>
      <c r="AA262" s="8"/>
      <c r="AB262" s="8"/>
      <c r="AC262" s="8"/>
      <c r="AD262" s="8"/>
      <c r="AE262" s="8">
        <v>5.8000000000000003E-2</v>
      </c>
      <c r="AF262" s="8"/>
      <c r="AG262" s="8"/>
      <c r="AH262" s="8"/>
      <c r="AI262" s="8"/>
      <c r="AJ262" s="8"/>
      <c r="AK262" s="12">
        <v>129</v>
      </c>
      <c r="AM262" s="9">
        <f>+AP262/$AP$3</f>
        <v>1.78577351093676E-7</v>
      </c>
      <c r="AN262" s="10">
        <f>+AN260+AM262</f>
        <v>0.99999959050365994</v>
      </c>
      <c r="AP262" s="5">
        <f>SUM(G262:AJ262)</f>
        <v>5.8000000000000003E-2</v>
      </c>
    </row>
    <row r="263" spans="1:42" x14ac:dyDescent="0.2">
      <c r="A263" s="3" t="s">
        <v>51</v>
      </c>
      <c r="B263" s="3" t="s">
        <v>52</v>
      </c>
      <c r="C263" s="3" t="s">
        <v>7</v>
      </c>
      <c r="D263" s="3" t="s">
        <v>69</v>
      </c>
      <c r="E263" s="38" t="s">
        <v>31</v>
      </c>
      <c r="F263" s="3" t="s">
        <v>9</v>
      </c>
      <c r="G263" s="8"/>
      <c r="H263" s="8"/>
      <c r="I263" s="8"/>
      <c r="J263" s="8"/>
      <c r="K263" s="8"/>
      <c r="L263" s="8"/>
      <c r="M263" s="8"/>
      <c r="N263" s="8"/>
      <c r="O263" s="8"/>
      <c r="P263" s="8"/>
      <c r="Q263" s="8"/>
      <c r="R263" s="8"/>
      <c r="S263" s="8"/>
      <c r="T263" s="8"/>
      <c r="U263" s="8"/>
      <c r="V263" s="8"/>
      <c r="W263" s="8"/>
      <c r="X263" s="8"/>
      <c r="Y263" s="8"/>
      <c r="Z263" s="8"/>
      <c r="AA263" s="8"/>
      <c r="AB263" s="8"/>
      <c r="AC263" s="8"/>
      <c r="AD263" s="8"/>
      <c r="AE263" s="8">
        <v>-1</v>
      </c>
      <c r="AF263" s="8"/>
      <c r="AG263" s="8"/>
      <c r="AH263" s="8"/>
      <c r="AI263" s="8"/>
      <c r="AJ263" s="8"/>
      <c r="AK263" s="12">
        <v>129</v>
      </c>
    </row>
    <row r="264" spans="1:42" x14ac:dyDescent="0.2">
      <c r="A264" s="3" t="s">
        <v>51</v>
      </c>
      <c r="B264" s="3" t="s">
        <v>52</v>
      </c>
      <c r="C264" s="3" t="s">
        <v>7</v>
      </c>
      <c r="D264" s="3" t="s">
        <v>154</v>
      </c>
      <c r="E264" s="38" t="s">
        <v>11</v>
      </c>
      <c r="F264" s="3" t="s">
        <v>8</v>
      </c>
      <c r="G264" s="8"/>
      <c r="H264" s="8"/>
      <c r="I264" s="8"/>
      <c r="J264" s="8"/>
      <c r="K264" s="8"/>
      <c r="L264" s="8"/>
      <c r="M264" s="8"/>
      <c r="N264" s="8"/>
      <c r="O264" s="8"/>
      <c r="P264" s="8"/>
      <c r="Q264" s="8"/>
      <c r="R264" s="8"/>
      <c r="S264" s="8"/>
      <c r="T264" s="8"/>
      <c r="U264" s="8"/>
      <c r="V264" s="8"/>
      <c r="W264" s="8"/>
      <c r="X264" s="8"/>
      <c r="Y264" s="8"/>
      <c r="Z264" s="8"/>
      <c r="AA264" s="8"/>
      <c r="AB264" s="8"/>
      <c r="AC264" s="8"/>
      <c r="AD264" s="8">
        <v>0.03</v>
      </c>
      <c r="AE264" s="8"/>
      <c r="AF264" s="8"/>
      <c r="AG264" s="8"/>
      <c r="AH264" s="8">
        <v>1.2E-2</v>
      </c>
      <c r="AI264" s="8"/>
      <c r="AJ264" s="8"/>
      <c r="AK264" s="12">
        <v>130</v>
      </c>
      <c r="AM264" s="9">
        <f>+AP264/$AP$3</f>
        <v>1.2931463355059294E-7</v>
      </c>
      <c r="AN264" s="10">
        <f>+AN262+AM264</f>
        <v>0.9999997198182935</v>
      </c>
      <c r="AP264" s="5">
        <f>SUM(G264:AJ264)</f>
        <v>4.1999999999999996E-2</v>
      </c>
    </row>
    <row r="265" spans="1:42" x14ac:dyDescent="0.2">
      <c r="A265" s="3" t="s">
        <v>51</v>
      </c>
      <c r="B265" s="3" t="s">
        <v>52</v>
      </c>
      <c r="C265" s="3" t="s">
        <v>7</v>
      </c>
      <c r="D265" s="3" t="s">
        <v>154</v>
      </c>
      <c r="E265" s="38" t="s">
        <v>11</v>
      </c>
      <c r="F265" s="3" t="s">
        <v>9</v>
      </c>
      <c r="G265" s="8"/>
      <c r="H265" s="8"/>
      <c r="I265" s="8"/>
      <c r="J265" s="8"/>
      <c r="K265" s="8"/>
      <c r="L265" s="8"/>
      <c r="M265" s="8"/>
      <c r="N265" s="8"/>
      <c r="O265" s="8"/>
      <c r="P265" s="8"/>
      <c r="Q265" s="8"/>
      <c r="R265" s="8"/>
      <c r="S265" s="8"/>
      <c r="T265" s="8"/>
      <c r="U265" s="8"/>
      <c r="V265" s="8"/>
      <c r="W265" s="8"/>
      <c r="X265" s="8"/>
      <c r="Y265" s="8"/>
      <c r="Z265" s="8"/>
      <c r="AA265" s="8"/>
      <c r="AB265" s="8"/>
      <c r="AC265" s="8"/>
      <c r="AD265" s="8" t="s">
        <v>13</v>
      </c>
      <c r="AE265" s="8"/>
      <c r="AF265" s="8"/>
      <c r="AG265" s="8"/>
      <c r="AH265" s="8" t="s">
        <v>13</v>
      </c>
      <c r="AI265" s="8"/>
      <c r="AJ265" s="8"/>
      <c r="AK265" s="12">
        <v>130</v>
      </c>
    </row>
    <row r="266" spans="1:42" x14ac:dyDescent="0.2">
      <c r="A266" s="3" t="s">
        <v>51</v>
      </c>
      <c r="B266" s="3" t="s">
        <v>52</v>
      </c>
      <c r="C266" s="3" t="s">
        <v>7</v>
      </c>
      <c r="D266" s="3" t="s">
        <v>69</v>
      </c>
      <c r="E266" s="38" t="s">
        <v>25</v>
      </c>
      <c r="F266" s="3" t="s">
        <v>8</v>
      </c>
      <c r="G266" s="8"/>
      <c r="H266" s="8"/>
      <c r="I266" s="8"/>
      <c r="J266" s="8"/>
      <c r="K266" s="8"/>
      <c r="L266" s="8"/>
      <c r="M266" s="8"/>
      <c r="N266" s="8"/>
      <c r="O266" s="8"/>
      <c r="P266" s="8"/>
      <c r="Q266" s="8"/>
      <c r="R266" s="8"/>
      <c r="S266" s="8"/>
      <c r="T266" s="8"/>
      <c r="U266" s="8"/>
      <c r="V266" s="8"/>
      <c r="W266" s="8"/>
      <c r="X266" s="8"/>
      <c r="Y266" s="8"/>
      <c r="Z266" s="8"/>
      <c r="AA266" s="8"/>
      <c r="AB266" s="8"/>
      <c r="AC266" s="8">
        <v>0.03</v>
      </c>
      <c r="AD266" s="8"/>
      <c r="AE266" s="8"/>
      <c r="AF266" s="8"/>
      <c r="AG266" s="8"/>
      <c r="AH266" s="8"/>
      <c r="AI266" s="8"/>
      <c r="AJ266" s="8"/>
      <c r="AK266" s="12">
        <v>131</v>
      </c>
      <c r="AM266" s="9">
        <f>+AP266/$AP$3</f>
        <v>9.2367595393280677E-8</v>
      </c>
      <c r="AN266" s="10">
        <f>+AN264+AM266</f>
        <v>0.99999981218588885</v>
      </c>
      <c r="AP266" s="5">
        <f>SUM(G266:AJ266)</f>
        <v>0.03</v>
      </c>
    </row>
    <row r="267" spans="1:42" x14ac:dyDescent="0.2">
      <c r="A267" s="3" t="s">
        <v>51</v>
      </c>
      <c r="B267" s="3" t="s">
        <v>52</v>
      </c>
      <c r="C267" s="3" t="s">
        <v>7</v>
      </c>
      <c r="D267" s="3" t="s">
        <v>69</v>
      </c>
      <c r="E267" s="38" t="s">
        <v>25</v>
      </c>
      <c r="F267" s="3" t="s">
        <v>9</v>
      </c>
      <c r="G267" s="8"/>
      <c r="H267" s="8"/>
      <c r="I267" s="8"/>
      <c r="J267" s="8"/>
      <c r="K267" s="8"/>
      <c r="L267" s="8"/>
      <c r="M267" s="8"/>
      <c r="N267" s="8"/>
      <c r="O267" s="8"/>
      <c r="P267" s="8"/>
      <c r="Q267" s="8"/>
      <c r="R267" s="8"/>
      <c r="S267" s="8"/>
      <c r="T267" s="8"/>
      <c r="U267" s="8"/>
      <c r="V267" s="8"/>
      <c r="W267" s="8"/>
      <c r="X267" s="8"/>
      <c r="Y267" s="8"/>
      <c r="Z267" s="8"/>
      <c r="AA267" s="8"/>
      <c r="AB267" s="8"/>
      <c r="AC267" s="8">
        <v>-1</v>
      </c>
      <c r="AD267" s="8"/>
      <c r="AE267" s="8"/>
      <c r="AF267" s="8"/>
      <c r="AG267" s="8"/>
      <c r="AH267" s="8"/>
      <c r="AI267" s="8"/>
      <c r="AJ267" s="8"/>
      <c r="AK267" s="12">
        <v>131</v>
      </c>
    </row>
    <row r="268" spans="1:42" x14ac:dyDescent="0.2">
      <c r="A268" s="3" t="s">
        <v>51</v>
      </c>
      <c r="B268" s="3" t="s">
        <v>52</v>
      </c>
      <c r="C268" s="3" t="s">
        <v>7</v>
      </c>
      <c r="D268" s="3" t="s">
        <v>154</v>
      </c>
      <c r="E268" s="38" t="s">
        <v>62</v>
      </c>
      <c r="F268" s="3" t="s">
        <v>8</v>
      </c>
      <c r="G268" s="8"/>
      <c r="H268" s="8"/>
      <c r="I268" s="8"/>
      <c r="J268" s="8"/>
      <c r="K268" s="8"/>
      <c r="L268" s="8"/>
      <c r="M268" s="8"/>
      <c r="N268" s="8"/>
      <c r="O268" s="8"/>
      <c r="P268" s="8"/>
      <c r="Q268" s="8"/>
      <c r="R268" s="8"/>
      <c r="S268" s="8"/>
      <c r="T268" s="8"/>
      <c r="U268" s="8"/>
      <c r="V268" s="8"/>
      <c r="W268" s="8"/>
      <c r="X268" s="8"/>
      <c r="Y268" s="8"/>
      <c r="Z268" s="8"/>
      <c r="AA268" s="8"/>
      <c r="AB268" s="8"/>
      <c r="AC268" s="8">
        <v>4.0000000000000001E-3</v>
      </c>
      <c r="AD268" s="8">
        <v>1.9E-2</v>
      </c>
      <c r="AE268" s="8"/>
      <c r="AF268" s="8"/>
      <c r="AG268" s="8"/>
      <c r="AH268" s="8"/>
      <c r="AI268" s="8"/>
      <c r="AJ268" s="8"/>
      <c r="AK268" s="12">
        <v>132</v>
      </c>
      <c r="AM268" s="9">
        <f>+AP268/$AP$3</f>
        <v>7.0815156468181857E-8</v>
      </c>
      <c r="AN268" s="10">
        <f>+AN266+AM268</f>
        <v>0.99999988300104536</v>
      </c>
      <c r="AP268" s="5">
        <f>SUM(G268:AJ268)</f>
        <v>2.3E-2</v>
      </c>
    </row>
    <row r="269" spans="1:42" x14ac:dyDescent="0.2">
      <c r="A269" s="3" t="s">
        <v>51</v>
      </c>
      <c r="B269" s="3" t="s">
        <v>52</v>
      </c>
      <c r="C269" s="3" t="s">
        <v>7</v>
      </c>
      <c r="D269" s="3" t="s">
        <v>154</v>
      </c>
      <c r="E269" s="38" t="s">
        <v>62</v>
      </c>
      <c r="F269" s="3" t="s">
        <v>9</v>
      </c>
      <c r="G269" s="8"/>
      <c r="H269" s="8"/>
      <c r="I269" s="8"/>
      <c r="J269" s="8"/>
      <c r="K269" s="8"/>
      <c r="L269" s="8"/>
      <c r="M269" s="8"/>
      <c r="N269" s="8"/>
      <c r="O269" s="8"/>
      <c r="P269" s="8"/>
      <c r="Q269" s="8"/>
      <c r="R269" s="8"/>
      <c r="S269" s="8"/>
      <c r="T269" s="8"/>
      <c r="U269" s="8"/>
      <c r="V269" s="8"/>
      <c r="W269" s="8"/>
      <c r="X269" s="8"/>
      <c r="Y269" s="8"/>
      <c r="Z269" s="8"/>
      <c r="AA269" s="8"/>
      <c r="AB269" s="8"/>
      <c r="AC269" s="8" t="s">
        <v>13</v>
      </c>
      <c r="AD269" s="8" t="s">
        <v>13</v>
      </c>
      <c r="AE269" s="8"/>
      <c r="AF269" s="8"/>
      <c r="AG269" s="8"/>
      <c r="AH269" s="8"/>
      <c r="AI269" s="8"/>
      <c r="AJ269" s="8"/>
      <c r="AK269" s="12">
        <v>132</v>
      </c>
    </row>
    <row r="270" spans="1:42" x14ac:dyDescent="0.2">
      <c r="A270" s="3" t="s">
        <v>51</v>
      </c>
      <c r="B270" s="3" t="s">
        <v>52</v>
      </c>
      <c r="C270" s="3" t="s">
        <v>7</v>
      </c>
      <c r="D270" s="3" t="s">
        <v>136</v>
      </c>
      <c r="E270" s="38" t="s">
        <v>63</v>
      </c>
      <c r="F270" s="3" t="s">
        <v>8</v>
      </c>
      <c r="G270" s="8"/>
      <c r="H270" s="8"/>
      <c r="I270" s="8"/>
      <c r="J270" s="8">
        <v>0.01</v>
      </c>
      <c r="K270" s="8"/>
      <c r="L270" s="8"/>
      <c r="M270" s="8"/>
      <c r="N270" s="8"/>
      <c r="O270" s="8"/>
      <c r="P270" s="8"/>
      <c r="Q270" s="8"/>
      <c r="R270" s="8"/>
      <c r="S270" s="8"/>
      <c r="T270" s="8">
        <v>7.0000000000000001E-3</v>
      </c>
      <c r="U270" s="8"/>
      <c r="V270" s="8"/>
      <c r="W270" s="8"/>
      <c r="X270" s="8"/>
      <c r="Y270" s="8"/>
      <c r="Z270" s="8"/>
      <c r="AA270" s="8"/>
      <c r="AB270" s="8"/>
      <c r="AC270" s="8"/>
      <c r="AD270" s="8"/>
      <c r="AE270" s="8"/>
      <c r="AF270" s="8"/>
      <c r="AG270" s="8"/>
      <c r="AH270" s="8"/>
      <c r="AI270" s="8"/>
      <c r="AJ270" s="8"/>
      <c r="AK270" s="12">
        <v>133</v>
      </c>
      <c r="AM270" s="9">
        <f>+AP270/$AP$3</f>
        <v>5.2341637389525723E-8</v>
      </c>
      <c r="AN270" s="10">
        <f>+AN268+AM270</f>
        <v>0.99999993534268272</v>
      </c>
      <c r="AP270" s="5">
        <f>SUM(G270:AJ270)</f>
        <v>1.7000000000000001E-2</v>
      </c>
    </row>
    <row r="271" spans="1:42" x14ac:dyDescent="0.2">
      <c r="A271" s="3" t="s">
        <v>51</v>
      </c>
      <c r="B271" s="3" t="s">
        <v>52</v>
      </c>
      <c r="C271" s="3" t="s">
        <v>7</v>
      </c>
      <c r="D271" s="3" t="s">
        <v>136</v>
      </c>
      <c r="E271" s="38" t="s">
        <v>63</v>
      </c>
      <c r="F271" s="3" t="s">
        <v>9</v>
      </c>
      <c r="G271" s="8"/>
      <c r="H271" s="8"/>
      <c r="I271" s="8"/>
      <c r="J271" s="8">
        <v>-1</v>
      </c>
      <c r="K271" s="8"/>
      <c r="L271" s="8"/>
      <c r="M271" s="8"/>
      <c r="N271" s="8"/>
      <c r="O271" s="8"/>
      <c r="P271" s="8"/>
      <c r="Q271" s="8"/>
      <c r="R271" s="8"/>
      <c r="S271" s="8"/>
      <c r="T271" s="8">
        <v>-1</v>
      </c>
      <c r="U271" s="8"/>
      <c r="V271" s="8"/>
      <c r="W271" s="8"/>
      <c r="X271" s="8"/>
      <c r="Y271" s="8"/>
      <c r="Z271" s="8"/>
      <c r="AA271" s="8"/>
      <c r="AB271" s="8"/>
      <c r="AC271" s="8"/>
      <c r="AD271" s="8"/>
      <c r="AE271" s="8"/>
      <c r="AF271" s="8"/>
      <c r="AG271" s="8"/>
      <c r="AH271" s="8"/>
      <c r="AI271" s="8"/>
      <c r="AJ271" s="8"/>
      <c r="AK271" s="12">
        <v>133</v>
      </c>
    </row>
    <row r="272" spans="1:42" x14ac:dyDescent="0.2">
      <c r="A272" s="3" t="s">
        <v>51</v>
      </c>
      <c r="B272" s="3" t="s">
        <v>52</v>
      </c>
      <c r="C272" s="3" t="s">
        <v>7</v>
      </c>
      <c r="D272" s="3" t="s">
        <v>154</v>
      </c>
      <c r="E272" s="38" t="s">
        <v>34</v>
      </c>
      <c r="F272" s="3" t="s">
        <v>8</v>
      </c>
      <c r="G272" s="8"/>
      <c r="H272" s="8"/>
      <c r="I272" s="8"/>
      <c r="J272" s="8"/>
      <c r="K272" s="8"/>
      <c r="L272" s="8"/>
      <c r="M272" s="8"/>
      <c r="N272" s="8"/>
      <c r="O272" s="8"/>
      <c r="P272" s="8"/>
      <c r="Q272" s="8"/>
      <c r="R272" s="8"/>
      <c r="S272" s="8"/>
      <c r="T272" s="8"/>
      <c r="U272" s="8"/>
      <c r="V272" s="8"/>
      <c r="W272" s="8"/>
      <c r="X272" s="8">
        <v>1E-3</v>
      </c>
      <c r="Y272" s="8"/>
      <c r="Z272" s="8"/>
      <c r="AA272" s="8"/>
      <c r="AB272" s="8"/>
      <c r="AC272" s="8">
        <v>8.0000000000000002E-3</v>
      </c>
      <c r="AD272" s="8"/>
      <c r="AE272" s="8"/>
      <c r="AF272" s="8">
        <v>5.0000000000000001E-3</v>
      </c>
      <c r="AG272" s="8"/>
      <c r="AH272" s="8"/>
      <c r="AI272" s="8"/>
      <c r="AJ272" s="8"/>
      <c r="AK272" s="12">
        <v>134</v>
      </c>
      <c r="AM272" s="9">
        <f>+AP272/$AP$3</f>
        <v>4.3104877850197659E-8</v>
      </c>
      <c r="AN272" s="10">
        <f>+AN270+AM272</f>
        <v>0.99999997844756061</v>
      </c>
      <c r="AP272" s="5">
        <f>SUM(G272:AJ272)</f>
        <v>1.4000000000000002E-2</v>
      </c>
    </row>
    <row r="273" spans="1:42" x14ac:dyDescent="0.2">
      <c r="A273" s="3" t="s">
        <v>51</v>
      </c>
      <c r="B273" s="3" t="s">
        <v>52</v>
      </c>
      <c r="C273" s="3" t="s">
        <v>7</v>
      </c>
      <c r="D273" s="3" t="s">
        <v>154</v>
      </c>
      <c r="E273" s="38" t="s">
        <v>34</v>
      </c>
      <c r="F273" s="3" t="s">
        <v>9</v>
      </c>
      <c r="G273" s="8"/>
      <c r="H273" s="8"/>
      <c r="I273" s="8"/>
      <c r="J273" s="8"/>
      <c r="K273" s="8"/>
      <c r="L273" s="8"/>
      <c r="M273" s="8"/>
      <c r="N273" s="8"/>
      <c r="O273" s="8"/>
      <c r="P273" s="8"/>
      <c r="Q273" s="8"/>
      <c r="R273" s="8"/>
      <c r="S273" s="8"/>
      <c r="T273" s="8"/>
      <c r="U273" s="8"/>
      <c r="V273" s="8"/>
      <c r="W273" s="8"/>
      <c r="X273" s="8" t="s">
        <v>13</v>
      </c>
      <c r="Y273" s="8"/>
      <c r="Z273" s="8"/>
      <c r="AA273" s="8"/>
      <c r="AB273" s="8"/>
      <c r="AC273" s="8" t="s">
        <v>13</v>
      </c>
      <c r="AD273" s="8"/>
      <c r="AE273" s="8"/>
      <c r="AF273" s="8" t="s">
        <v>13</v>
      </c>
      <c r="AG273" s="8"/>
      <c r="AH273" s="8"/>
      <c r="AI273" s="8"/>
      <c r="AJ273" s="8"/>
      <c r="AK273" s="12">
        <v>134</v>
      </c>
    </row>
    <row r="274" spans="1:42" x14ac:dyDescent="0.2">
      <c r="A274" s="3" t="s">
        <v>51</v>
      </c>
      <c r="B274" s="3" t="s">
        <v>52</v>
      </c>
      <c r="C274" s="3" t="s">
        <v>7</v>
      </c>
      <c r="D274" s="3" t="s">
        <v>157</v>
      </c>
      <c r="E274" s="38" t="s">
        <v>34</v>
      </c>
      <c r="F274" s="3" t="s">
        <v>8</v>
      </c>
      <c r="G274" s="8"/>
      <c r="H274" s="8"/>
      <c r="I274" s="8"/>
      <c r="J274" s="8"/>
      <c r="K274" s="8"/>
      <c r="L274" s="8"/>
      <c r="M274" s="8"/>
      <c r="N274" s="8"/>
      <c r="O274" s="8"/>
      <c r="P274" s="8"/>
      <c r="Q274" s="8"/>
      <c r="R274" s="8"/>
      <c r="S274" s="8"/>
      <c r="T274" s="8"/>
      <c r="U274" s="8"/>
      <c r="V274" s="8"/>
      <c r="W274" s="8"/>
      <c r="X274" s="8"/>
      <c r="Y274" s="8"/>
      <c r="Z274" s="8"/>
      <c r="AA274" s="8"/>
      <c r="AB274" s="8"/>
      <c r="AC274" s="8"/>
      <c r="AD274" s="8"/>
      <c r="AE274" s="8"/>
      <c r="AF274" s="8"/>
      <c r="AG274" s="8"/>
      <c r="AH274" s="8"/>
      <c r="AI274" s="8">
        <v>6.0000000000000001E-3</v>
      </c>
      <c r="AJ274" s="8"/>
      <c r="AK274" s="12">
        <v>135</v>
      </c>
      <c r="AM274" s="9">
        <f>+AP274/$AP$3</f>
        <v>1.8473519078656137E-8</v>
      </c>
      <c r="AN274" s="10">
        <f>+AN272+AM274</f>
        <v>0.99999999692107966</v>
      </c>
      <c r="AP274" s="5">
        <f>SUM(G274:AJ274)</f>
        <v>6.0000000000000001E-3</v>
      </c>
    </row>
    <row r="275" spans="1:42" x14ac:dyDescent="0.2">
      <c r="A275" s="3" t="s">
        <v>51</v>
      </c>
      <c r="B275" s="3" t="s">
        <v>52</v>
      </c>
      <c r="C275" s="3" t="s">
        <v>7</v>
      </c>
      <c r="D275" s="3" t="s">
        <v>157</v>
      </c>
      <c r="E275" s="38" t="s">
        <v>34</v>
      </c>
      <c r="F275" s="3" t="s">
        <v>9</v>
      </c>
      <c r="G275" s="8"/>
      <c r="H275" s="8"/>
      <c r="I275" s="8"/>
      <c r="J275" s="8"/>
      <c r="K275" s="8"/>
      <c r="L275" s="8"/>
      <c r="M275" s="8"/>
      <c r="N275" s="8"/>
      <c r="O275" s="8"/>
      <c r="P275" s="8"/>
      <c r="Q275" s="8"/>
      <c r="R275" s="8"/>
      <c r="S275" s="8"/>
      <c r="T275" s="8"/>
      <c r="U275" s="8"/>
      <c r="V275" s="8"/>
      <c r="W275" s="8"/>
      <c r="X275" s="8"/>
      <c r="Y275" s="8"/>
      <c r="Z275" s="8"/>
      <c r="AA275" s="8"/>
      <c r="AB275" s="8"/>
      <c r="AC275" s="8"/>
      <c r="AD275" s="8"/>
      <c r="AE275" s="8"/>
      <c r="AF275" s="8"/>
      <c r="AG275" s="8"/>
      <c r="AH275" s="8"/>
      <c r="AI275" s="8">
        <v>-1</v>
      </c>
      <c r="AJ275" s="8"/>
      <c r="AK275" s="12">
        <v>135</v>
      </c>
    </row>
    <row r="276" spans="1:42" x14ac:dyDescent="0.2">
      <c r="A276" s="3" t="s">
        <v>51</v>
      </c>
      <c r="B276" s="3" t="s">
        <v>52</v>
      </c>
      <c r="C276" s="3" t="s">
        <v>7</v>
      </c>
      <c r="D276" s="3" t="s">
        <v>157</v>
      </c>
      <c r="E276" s="38" t="s">
        <v>33</v>
      </c>
      <c r="F276" s="3" t="s">
        <v>8</v>
      </c>
      <c r="G276" s="8"/>
      <c r="H276" s="8"/>
      <c r="I276" s="8"/>
      <c r="J276" s="8"/>
      <c r="K276" s="8"/>
      <c r="L276" s="8"/>
      <c r="M276" s="8"/>
      <c r="N276" s="8"/>
      <c r="O276" s="8"/>
      <c r="P276" s="8"/>
      <c r="Q276" s="8"/>
      <c r="R276" s="8"/>
      <c r="S276" s="8"/>
      <c r="T276" s="8"/>
      <c r="U276" s="8"/>
      <c r="V276" s="8"/>
      <c r="W276" s="8"/>
      <c r="X276" s="8"/>
      <c r="Y276" s="8"/>
      <c r="Z276" s="8"/>
      <c r="AA276" s="8"/>
      <c r="AB276" s="8"/>
      <c r="AC276" s="8"/>
      <c r="AD276" s="8"/>
      <c r="AE276" s="8"/>
      <c r="AF276" s="8"/>
      <c r="AG276" s="8"/>
      <c r="AH276" s="8">
        <v>1E-3</v>
      </c>
      <c r="AI276" s="8"/>
      <c r="AJ276" s="8"/>
      <c r="AK276" s="12">
        <v>136</v>
      </c>
      <c r="AM276" s="9">
        <f>+AP276/$AP$3</f>
        <v>3.0789198464426894E-9</v>
      </c>
      <c r="AN276" s="10">
        <f>+AN274+AM276</f>
        <v>0.99999999999999956</v>
      </c>
      <c r="AP276" s="5">
        <f>SUM(G276:AJ276)</f>
        <v>1E-3</v>
      </c>
    </row>
    <row r="277" spans="1:42" x14ac:dyDescent="0.2">
      <c r="A277" s="3" t="s">
        <v>51</v>
      </c>
      <c r="B277" s="3" t="s">
        <v>52</v>
      </c>
      <c r="C277" s="3" t="s">
        <v>7</v>
      </c>
      <c r="D277" s="3" t="s">
        <v>157</v>
      </c>
      <c r="E277" s="38" t="s">
        <v>33</v>
      </c>
      <c r="F277" s="3" t="s">
        <v>9</v>
      </c>
      <c r="G277" s="8"/>
      <c r="H277" s="8"/>
      <c r="I277" s="8"/>
      <c r="J277" s="8"/>
      <c r="K277" s="8"/>
      <c r="L277" s="8"/>
      <c r="M277" s="8"/>
      <c r="N277" s="8"/>
      <c r="O277" s="8"/>
      <c r="P277" s="8"/>
      <c r="Q277" s="8"/>
      <c r="R277" s="8"/>
      <c r="S277" s="8"/>
      <c r="T277" s="8"/>
      <c r="U277" s="8"/>
      <c r="V277" s="8"/>
      <c r="W277" s="8"/>
      <c r="X277" s="8"/>
      <c r="Y277" s="8"/>
      <c r="Z277" s="8"/>
      <c r="AA277" s="8"/>
      <c r="AB277" s="8"/>
      <c r="AC277" s="8"/>
      <c r="AD277" s="8"/>
      <c r="AE277" s="8"/>
      <c r="AF277" s="8"/>
      <c r="AG277" s="8"/>
      <c r="AH277" s="8">
        <v>-1</v>
      </c>
      <c r="AI277" s="8"/>
      <c r="AJ277" s="8"/>
      <c r="AK277" s="12">
        <v>136</v>
      </c>
    </row>
  </sheetData>
  <mergeCells count="2">
    <mergeCell ref="E3:F3"/>
    <mergeCell ref="A1:L1"/>
  </mergeCells>
  <conditionalFormatting sqref="E6:E998">
    <cfRule type="cellIs" dxfId="315" priority="45" operator="equal">
      <formula>"UN"</formula>
    </cfRule>
  </conditionalFormatting>
  <conditionalFormatting sqref="G6:AJ275">
    <cfRule type="cellIs" dxfId="314" priority="25" operator="equal">
      <formula>-1</formula>
    </cfRule>
    <cfRule type="cellIs" dxfId="313" priority="26" operator="equal">
      <formula>"a"</formula>
    </cfRule>
    <cfRule type="cellIs" dxfId="312" priority="27" operator="equal">
      <formula>"b"</formula>
    </cfRule>
    <cfRule type="cellIs" dxfId="311" priority="28" operator="equal">
      <formula>"c"</formula>
    </cfRule>
    <cfRule type="cellIs" dxfId="310" priority="29" operator="equal">
      <formula>"bc"</formula>
    </cfRule>
    <cfRule type="cellIs" dxfId="309" priority="30" operator="equal">
      <formula>"ab"</formula>
    </cfRule>
    <cfRule type="cellIs" dxfId="308" priority="31" operator="equal">
      <formula>"ac"</formula>
    </cfRule>
    <cfRule type="cellIs" dxfId="307" priority="32" operator="equal">
      <formula>"abc"</formula>
    </cfRule>
  </conditionalFormatting>
  <conditionalFormatting sqref="AM6:AM277">
    <cfRule type="colorScale" priority="1780">
      <colorScale>
        <cfvo type="min"/>
        <cfvo type="percentile" val="50"/>
        <cfvo type="max"/>
        <color rgb="FFF8696B"/>
        <color rgb="FFFFEB84"/>
        <color rgb="FF63BE7B"/>
      </colorScale>
    </cfRule>
  </conditionalFormatting>
  <conditionalFormatting sqref="AM9">
    <cfRule type="colorScale" priority="95">
      <colorScale>
        <cfvo type="min"/>
        <cfvo type="percentile" val="50"/>
        <cfvo type="max"/>
        <color rgb="FFF8696B"/>
        <color rgb="FFFFEB84"/>
        <color rgb="FF63BE7B"/>
      </colorScale>
    </cfRule>
  </conditionalFormatting>
  <conditionalFormatting sqref="AM13 AM11">
    <cfRule type="colorScale" priority="93">
      <colorScale>
        <cfvo type="min"/>
        <cfvo type="percentile" val="50"/>
        <cfvo type="max"/>
        <color rgb="FFF8696B"/>
        <color rgb="FFFFEB84"/>
        <color rgb="FF63BE7B"/>
      </colorScale>
    </cfRule>
  </conditionalFormatting>
  <conditionalFormatting sqref="AN6:AN277">
    <cfRule type="colorScale" priority="1782">
      <colorScale>
        <cfvo type="min"/>
        <cfvo type="percentile" val="50"/>
        <cfvo type="num" val="0.97499999999999998"/>
        <color rgb="FF63BE7B"/>
        <color rgb="FFFCFCFF"/>
        <color rgb="FFF8696B"/>
      </colorScale>
    </cfRule>
  </conditionalFormatting>
  <conditionalFormatting sqref="AN9 AN7 AN11 AN13">
    <cfRule type="colorScale" priority="96">
      <colorScale>
        <cfvo type="min"/>
        <cfvo type="percentile" val="50"/>
        <cfvo type="num" val="0.97499999999999998"/>
        <color rgb="FF63BE7B"/>
        <color rgb="FFFCFCFF"/>
        <color rgb="FFF8696B"/>
      </colorScale>
    </cfRule>
  </conditionalFormatting>
  <conditionalFormatting sqref="AN9">
    <cfRule type="colorScale" priority="94">
      <colorScale>
        <cfvo type="min"/>
        <cfvo type="percentile" val="50"/>
        <cfvo type="num" val="0.97499999999999998"/>
        <color rgb="FF63BE7B"/>
        <color rgb="FFFCFCFF"/>
        <color rgb="FFF8696B"/>
      </colorScale>
    </cfRule>
  </conditionalFormatting>
  <conditionalFormatting sqref="AN13 AN11">
    <cfRule type="colorScale" priority="92">
      <colorScale>
        <cfvo type="min"/>
        <cfvo type="percentile" val="50"/>
        <cfvo type="num" val="0.97499999999999998"/>
        <color rgb="FF63BE7B"/>
        <color rgb="FFFCFCFF"/>
        <color rgb="FFF8696B"/>
      </colorScale>
    </cfRule>
  </conditionalFormatting>
  <conditionalFormatting sqref="AP2">
    <cfRule type="cellIs" dxfId="306" priority="83" operator="equal">
      <formula>"Check functions"</formula>
    </cfRule>
  </conditionalFormatting>
  <conditionalFormatting sqref="G276:AJ277">
    <cfRule type="cellIs" dxfId="7" priority="1" operator="equal">
      <formula>-1</formula>
    </cfRule>
    <cfRule type="cellIs" dxfId="6" priority="2" operator="equal">
      <formula>"a"</formula>
    </cfRule>
    <cfRule type="cellIs" dxfId="5" priority="3" operator="equal">
      <formula>"b"</formula>
    </cfRule>
    <cfRule type="cellIs" dxfId="4" priority="4" operator="equal">
      <formula>"c"</formula>
    </cfRule>
    <cfRule type="cellIs" dxfId="3" priority="5" operator="equal">
      <formula>"bc"</formula>
    </cfRule>
    <cfRule type="cellIs" dxfId="2" priority="6" operator="equal">
      <formula>"ab"</formula>
    </cfRule>
    <cfRule type="cellIs" dxfId="1" priority="7" operator="equal">
      <formula>"ac"</formula>
    </cfRule>
    <cfRule type="cellIs" dxfId="0" priority="8" operator="equal">
      <formula>"abc"</formula>
    </cfRule>
  </conditionalFormatting>
  <pageMargins left="0.7" right="0.7" top="0.75" bottom="0.75" header="0.3" footer="0.3"/>
  <pageSetup paperSize="9" scale="36" orientation="portrait" r:id="rId1"/>
  <colBreaks count="1" manualBreakCount="1">
    <brk id="4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P163"/>
  <sheetViews>
    <sheetView showGridLines="0" view="pageBreakPreview" zoomScaleNormal="100" zoomScaleSheetLayoutView="100" workbookViewId="0">
      <selection activeCell="AR29" sqref="AR29"/>
    </sheetView>
  </sheetViews>
  <sheetFormatPr defaultColWidth="9.140625" defaultRowHeight="11.25" x14ac:dyDescent="0.2"/>
  <cols>
    <col min="1" max="1" width="6.7109375" style="3" bestFit="1" customWidth="1"/>
    <col min="2" max="2" width="5.28515625" style="3" bestFit="1" customWidth="1"/>
    <col min="3" max="3" width="5.7109375" style="3" bestFit="1" customWidth="1"/>
    <col min="4" max="4" width="16.140625" style="3" bestFit="1" customWidth="1"/>
    <col min="5" max="5" width="7" style="38" bestFit="1" customWidth="1"/>
    <col min="6" max="6" width="4.7109375" style="3" bestFit="1" customWidth="1"/>
    <col min="7" max="34" width="5.7109375" style="5" customWidth="1"/>
    <col min="35" max="36" width="5.7109375" style="3" customWidth="1"/>
    <col min="37" max="37" width="5" style="12" bestFit="1" customWidth="1"/>
    <col min="38" max="38" width="1.7109375" style="3" customWidth="1"/>
    <col min="39" max="39" width="4.140625" style="4" bestFit="1" customWidth="1"/>
    <col min="40" max="40" width="5.42578125" style="4" bestFit="1" customWidth="1"/>
    <col min="41" max="41" width="3" style="3" customWidth="1"/>
    <col min="42" max="42" width="8.28515625" style="3" bestFit="1" customWidth="1"/>
    <col min="43" max="16384" width="9.140625" style="3"/>
  </cols>
  <sheetData>
    <row r="1" spans="1:42" x14ac:dyDescent="0.2">
      <c r="A1" s="54" t="str">
        <f>+'catSMT-app'!L10</f>
        <v>Table A5-e SCRS catalogue: BON[MD] (Sarda sarda)</v>
      </c>
      <c r="B1" s="54"/>
      <c r="C1" s="54"/>
      <c r="D1" s="54"/>
      <c r="E1" s="54"/>
      <c r="F1" s="54"/>
      <c r="G1" s="54"/>
      <c r="H1" s="54"/>
      <c r="I1" s="54"/>
      <c r="J1" s="54"/>
      <c r="K1" s="54"/>
      <c r="L1" s="54"/>
      <c r="M1" s="2"/>
      <c r="N1" s="2"/>
      <c r="O1" s="2"/>
      <c r="P1" s="2"/>
      <c r="Q1" s="2"/>
      <c r="R1" s="2"/>
      <c r="S1" s="2"/>
      <c r="T1" s="2"/>
      <c r="U1" s="2"/>
      <c r="V1" s="2"/>
      <c r="W1" s="2"/>
      <c r="X1" s="2"/>
      <c r="Y1" s="2"/>
      <c r="Z1" s="2"/>
      <c r="AA1" s="2"/>
      <c r="AB1" s="2"/>
      <c r="AC1" s="2"/>
      <c r="AD1" s="2"/>
    </row>
    <row r="2" spans="1:42" x14ac:dyDescent="0.2">
      <c r="A2" s="2"/>
      <c r="B2" s="2"/>
      <c r="C2" s="2"/>
      <c r="D2" s="2"/>
      <c r="E2" s="46"/>
      <c r="F2" s="2"/>
      <c r="G2" s="2"/>
      <c r="H2" s="2"/>
      <c r="I2" s="2"/>
      <c r="J2" s="2"/>
      <c r="K2" s="2"/>
      <c r="L2" s="2"/>
      <c r="M2" s="2"/>
      <c r="N2" s="2"/>
      <c r="O2" s="2"/>
      <c r="P2" s="2"/>
      <c r="Q2" s="2"/>
      <c r="R2" s="2"/>
      <c r="S2" s="2"/>
      <c r="T2" s="2"/>
      <c r="U2" s="2"/>
      <c r="V2" s="2"/>
      <c r="W2" s="2"/>
      <c r="X2" s="2"/>
      <c r="Y2" s="2"/>
      <c r="Z2" s="2"/>
      <c r="AA2" s="2"/>
      <c r="AB2" s="2"/>
      <c r="AC2" s="2"/>
      <c r="AD2" s="2"/>
      <c r="AP2" s="11" t="str">
        <f>IF((SUM(G3:AJ3)=AP3),"Ok","Check functions")</f>
        <v>Ok</v>
      </c>
    </row>
    <row r="3" spans="1:42" x14ac:dyDescent="0.2">
      <c r="E3" s="50" t="s">
        <v>36</v>
      </c>
      <c r="F3" s="51"/>
      <c r="G3" s="6">
        <f>SUMIF(G6:G163,"&gt;0")</f>
        <v>25997</v>
      </c>
      <c r="H3" s="6">
        <f t="shared" ref="H3:AJ3" si="0">SUMIF(H6:H163,"&gt;0")</f>
        <v>15682</v>
      </c>
      <c r="I3" s="6">
        <f t="shared" si="0"/>
        <v>15189.239</v>
      </c>
      <c r="J3" s="6">
        <f t="shared" si="0"/>
        <v>17195.074000000001</v>
      </c>
      <c r="K3" s="6">
        <f t="shared" si="0"/>
        <v>14077.651</v>
      </c>
      <c r="L3" s="6">
        <f t="shared" si="0"/>
        <v>29729.566999999999</v>
      </c>
      <c r="M3" s="6">
        <f t="shared" si="0"/>
        <v>28169.828000000001</v>
      </c>
      <c r="N3" s="6">
        <f t="shared" si="0"/>
        <v>21971.868000000002</v>
      </c>
      <c r="O3" s="6">
        <f t="shared" si="0"/>
        <v>22236.826000000001</v>
      </c>
      <c r="P3" s="6">
        <f t="shared" si="0"/>
        <v>15716.635</v>
      </c>
      <c r="Q3" s="6">
        <f t="shared" si="0"/>
        <v>11117.02</v>
      </c>
      <c r="R3" s="6">
        <f t="shared" si="0"/>
        <v>11247.876999999999</v>
      </c>
      <c r="S3" s="6">
        <f t="shared" si="0"/>
        <v>74375.671000000002</v>
      </c>
      <c r="T3" s="6">
        <f t="shared" si="0"/>
        <v>32302.934000000001</v>
      </c>
      <c r="U3" s="6">
        <f t="shared" si="0"/>
        <v>9247.3189999999995</v>
      </c>
      <c r="V3" s="6">
        <f t="shared" si="0"/>
        <v>10041.666999999999</v>
      </c>
      <c r="W3" s="6">
        <f t="shared" si="0"/>
        <v>10019.477000000004</v>
      </c>
      <c r="X3" s="6">
        <f t="shared" si="0"/>
        <v>12583.613000000003</v>
      </c>
      <c r="Y3" s="6">
        <f t="shared" si="0"/>
        <v>14441.568000000001</v>
      </c>
      <c r="Z3" s="6">
        <f t="shared" si="0"/>
        <v>39320.834000000003</v>
      </c>
      <c r="AA3" s="6">
        <f t="shared" si="0"/>
        <v>18365.079000000002</v>
      </c>
      <c r="AB3" s="6">
        <f t="shared" si="0"/>
        <v>23352.257999999994</v>
      </c>
      <c r="AC3" s="6">
        <f t="shared" si="0"/>
        <v>8993.3189999999977</v>
      </c>
      <c r="AD3" s="6">
        <f t="shared" si="0"/>
        <v>43938.121000000014</v>
      </c>
      <c r="AE3" s="6">
        <f t="shared" si="0"/>
        <v>11797.596000000003</v>
      </c>
      <c r="AF3" s="6">
        <f t="shared" si="0"/>
        <v>35490.914000000004</v>
      </c>
      <c r="AG3" s="6">
        <f t="shared" si="0"/>
        <v>5744.5879999999997</v>
      </c>
      <c r="AH3" s="6">
        <f t="shared" si="0"/>
        <v>27160.365999999998</v>
      </c>
      <c r="AI3" s="6">
        <f t="shared" si="0"/>
        <v>6728.3420000000006</v>
      </c>
      <c r="AJ3" s="44">
        <f t="shared" si="0"/>
        <v>56203.681000000026</v>
      </c>
      <c r="AP3" s="5">
        <f>SUM(AP6:AP163)</f>
        <v>668437.93200000038</v>
      </c>
    </row>
    <row r="4" spans="1:42" x14ac:dyDescent="0.2">
      <c r="A4" s="43" t="s">
        <v>168</v>
      </c>
      <c r="B4" s="43">
        <v>0.703704</v>
      </c>
    </row>
    <row r="5" spans="1:42" ht="12" x14ac:dyDescent="0.2">
      <c r="A5" s="40" t="s">
        <v>0</v>
      </c>
      <c r="B5" s="40" t="s">
        <v>1</v>
      </c>
      <c r="C5" s="41" t="s">
        <v>2</v>
      </c>
      <c r="D5" s="41" t="s">
        <v>3</v>
      </c>
      <c r="E5" s="41" t="s">
        <v>4</v>
      </c>
      <c r="F5" s="41" t="s">
        <v>5</v>
      </c>
      <c r="G5" s="42">
        <v>1993</v>
      </c>
      <c r="H5" s="42">
        <v>1994</v>
      </c>
      <c r="I5" s="42">
        <v>1995</v>
      </c>
      <c r="J5" s="42">
        <v>1996</v>
      </c>
      <c r="K5" s="42">
        <v>1997</v>
      </c>
      <c r="L5" s="42">
        <v>1998</v>
      </c>
      <c r="M5" s="42">
        <v>1999</v>
      </c>
      <c r="N5" s="42">
        <v>2000</v>
      </c>
      <c r="O5" s="42">
        <v>2001</v>
      </c>
      <c r="P5" s="42">
        <v>2002</v>
      </c>
      <c r="Q5" s="42">
        <v>2003</v>
      </c>
      <c r="R5" s="42">
        <v>2004</v>
      </c>
      <c r="S5" s="42">
        <v>2005</v>
      </c>
      <c r="T5" s="42">
        <v>2006</v>
      </c>
      <c r="U5" s="42">
        <v>2007</v>
      </c>
      <c r="V5" s="42">
        <v>2008</v>
      </c>
      <c r="W5" s="42">
        <v>2009</v>
      </c>
      <c r="X5" s="42">
        <v>2010</v>
      </c>
      <c r="Y5" s="42">
        <v>2011</v>
      </c>
      <c r="Z5" s="42">
        <v>2012</v>
      </c>
      <c r="AA5" s="42">
        <v>2013</v>
      </c>
      <c r="AB5" s="42">
        <v>2014</v>
      </c>
      <c r="AC5" s="42">
        <v>2015</v>
      </c>
      <c r="AD5" s="42">
        <v>2016</v>
      </c>
      <c r="AE5" s="42">
        <v>2017</v>
      </c>
      <c r="AF5" s="42">
        <v>2018</v>
      </c>
      <c r="AG5" s="42">
        <v>2019</v>
      </c>
      <c r="AH5" s="42">
        <v>2020</v>
      </c>
      <c r="AI5" s="42">
        <v>2021</v>
      </c>
      <c r="AJ5" s="42">
        <v>2022</v>
      </c>
      <c r="AK5" s="13" t="s">
        <v>6</v>
      </c>
      <c r="AM5" s="7" t="s">
        <v>39</v>
      </c>
      <c r="AN5" s="7" t="s">
        <v>40</v>
      </c>
      <c r="AP5" s="3" t="str">
        <f>_xlfn.CONCAT("Σ(", G5, "-", RIGHT(AJ5,2), ")")</f>
        <v>Σ(1993-22)</v>
      </c>
    </row>
    <row r="6" spans="1:42" x14ac:dyDescent="0.2">
      <c r="A6" s="3" t="s">
        <v>51</v>
      </c>
      <c r="B6" s="3" t="s">
        <v>70</v>
      </c>
      <c r="C6" s="3" t="s">
        <v>7</v>
      </c>
      <c r="D6" s="3" t="s">
        <v>165</v>
      </c>
      <c r="E6" s="38" t="s">
        <v>11</v>
      </c>
      <c r="F6" s="3" t="s">
        <v>8</v>
      </c>
      <c r="G6" s="5">
        <v>19548</v>
      </c>
      <c r="H6" s="5">
        <v>10093</v>
      </c>
      <c r="I6" s="5">
        <v>8944</v>
      </c>
      <c r="J6" s="5">
        <v>10284</v>
      </c>
      <c r="K6" s="5">
        <v>7810</v>
      </c>
      <c r="L6" s="5">
        <v>24000</v>
      </c>
      <c r="M6" s="5">
        <v>17900</v>
      </c>
      <c r="N6" s="5">
        <v>12000</v>
      </c>
      <c r="O6" s="5">
        <v>13460</v>
      </c>
      <c r="P6" s="5">
        <v>6286</v>
      </c>
      <c r="Q6" s="5">
        <v>6000</v>
      </c>
      <c r="R6" s="5">
        <v>5701</v>
      </c>
      <c r="S6" s="5">
        <v>70797</v>
      </c>
      <c r="T6" s="5">
        <v>29690</v>
      </c>
      <c r="U6" s="5">
        <v>5965</v>
      </c>
      <c r="V6" s="5">
        <v>6448</v>
      </c>
      <c r="W6" s="5">
        <v>7036</v>
      </c>
      <c r="X6" s="5">
        <v>9401</v>
      </c>
      <c r="Y6" s="5">
        <v>10018.9</v>
      </c>
      <c r="Z6" s="5">
        <v>35764</v>
      </c>
      <c r="AA6" s="5">
        <v>13157.6</v>
      </c>
      <c r="AB6" s="5">
        <v>19031.5</v>
      </c>
      <c r="AC6" s="5">
        <v>4573</v>
      </c>
      <c r="AD6" s="5">
        <v>39459.599999999999</v>
      </c>
      <c r="AE6" s="5">
        <v>7577.6</v>
      </c>
      <c r="AF6" s="5">
        <v>30920.400000000001</v>
      </c>
      <c r="AG6" s="5">
        <v>659.8</v>
      </c>
      <c r="AH6" s="5">
        <v>16701.2</v>
      </c>
      <c r="AI6" s="5">
        <v>1490.4</v>
      </c>
      <c r="AJ6" s="5">
        <v>41403.025999999998</v>
      </c>
      <c r="AK6" s="12">
        <v>1</v>
      </c>
      <c r="AM6" s="9">
        <f>+AP6/$AP$3</f>
        <v>0.73622396701448678</v>
      </c>
      <c r="AN6" s="10">
        <f>+AM6</f>
        <v>0.73622396701448678</v>
      </c>
      <c r="AP6" s="5">
        <f>SUM(G6:AJ6)</f>
        <v>492120.02600000001</v>
      </c>
    </row>
    <row r="7" spans="1:42" x14ac:dyDescent="0.2">
      <c r="A7" s="3" t="s">
        <v>51</v>
      </c>
      <c r="B7" s="3" t="s">
        <v>70</v>
      </c>
      <c r="C7" s="3" t="s">
        <v>7</v>
      </c>
      <c r="D7" s="3" t="s">
        <v>165</v>
      </c>
      <c r="E7" s="38" t="s">
        <v>11</v>
      </c>
      <c r="F7" s="3" t="s">
        <v>9</v>
      </c>
      <c r="G7" s="8">
        <v>-1</v>
      </c>
      <c r="H7" s="8">
        <v>-1</v>
      </c>
      <c r="I7" s="8">
        <v>-1</v>
      </c>
      <c r="J7" s="8">
        <v>-1</v>
      </c>
      <c r="K7" s="8">
        <v>-1</v>
      </c>
      <c r="L7" s="8">
        <v>-1</v>
      </c>
      <c r="M7" s="8">
        <v>-1</v>
      </c>
      <c r="N7" s="8">
        <v>-1</v>
      </c>
      <c r="O7" s="8">
        <v>-1</v>
      </c>
      <c r="P7" s="8">
        <v>-1</v>
      </c>
      <c r="Q7" s="8">
        <v>-1</v>
      </c>
      <c r="R7" s="8">
        <v>-1</v>
      </c>
      <c r="S7" s="8">
        <v>-1</v>
      </c>
      <c r="T7" s="8">
        <v>-1</v>
      </c>
      <c r="U7" s="8">
        <v>-1</v>
      </c>
      <c r="V7" s="8">
        <v>-1</v>
      </c>
      <c r="W7" s="8">
        <v>-1</v>
      </c>
      <c r="X7" s="8">
        <v>-1</v>
      </c>
      <c r="Y7" s="8">
        <v>-1</v>
      </c>
      <c r="Z7" s="8">
        <v>-1</v>
      </c>
      <c r="AA7" s="8">
        <v>-1</v>
      </c>
      <c r="AB7" s="8">
        <v>-1</v>
      </c>
      <c r="AC7" s="8">
        <v>-1</v>
      </c>
      <c r="AD7" s="8">
        <v>-1</v>
      </c>
      <c r="AE7" s="8">
        <v>-1</v>
      </c>
      <c r="AF7" s="8">
        <v>-1</v>
      </c>
      <c r="AG7" s="8">
        <v>-1</v>
      </c>
      <c r="AH7" s="8">
        <v>-1</v>
      </c>
      <c r="AI7" s="8">
        <v>-1</v>
      </c>
      <c r="AJ7" s="8">
        <v>-1</v>
      </c>
      <c r="AK7" s="12">
        <v>1</v>
      </c>
    </row>
    <row r="8" spans="1:42" x14ac:dyDescent="0.2">
      <c r="A8" s="3" t="s">
        <v>51</v>
      </c>
      <c r="B8" s="3" t="s">
        <v>70</v>
      </c>
      <c r="C8" s="3" t="s">
        <v>7</v>
      </c>
      <c r="D8" s="3" t="s">
        <v>144</v>
      </c>
      <c r="E8" s="38" t="s">
        <v>21</v>
      </c>
      <c r="F8" s="3" t="s">
        <v>8</v>
      </c>
      <c r="G8" s="8">
        <v>1238</v>
      </c>
      <c r="H8" s="8">
        <v>1828</v>
      </c>
      <c r="I8" s="8">
        <v>1512</v>
      </c>
      <c r="J8" s="8">
        <v>2233</v>
      </c>
      <c r="K8" s="8">
        <v>2233</v>
      </c>
      <c r="L8" s="8">
        <v>2233</v>
      </c>
      <c r="M8" s="8">
        <v>4159</v>
      </c>
      <c r="N8" s="8">
        <v>4159</v>
      </c>
      <c r="O8" s="8">
        <v>4159</v>
      </c>
      <c r="P8" s="8">
        <v>4579</v>
      </c>
      <c r="Q8" s="8">
        <v>1067</v>
      </c>
      <c r="R8" s="8">
        <v>1112</v>
      </c>
      <c r="S8" s="8">
        <v>814</v>
      </c>
      <c r="T8" s="8"/>
      <c r="U8" s="8"/>
      <c r="V8" s="8">
        <v>740.495</v>
      </c>
      <c r="W8" s="8">
        <v>75.570999999999998</v>
      </c>
      <c r="X8" s="8">
        <v>601.72400000000005</v>
      </c>
      <c r="Y8" s="8">
        <v>543.48400000000004</v>
      </c>
      <c r="Z8" s="8"/>
      <c r="AA8" s="8">
        <v>1038.78</v>
      </c>
      <c r="AB8" s="8">
        <v>441.57600000000002</v>
      </c>
      <c r="AC8" s="8">
        <v>68.572999999999993</v>
      </c>
      <c r="AD8" s="8">
        <v>109.75</v>
      </c>
      <c r="AE8" s="8">
        <v>27.57</v>
      </c>
      <c r="AF8" s="8">
        <v>220.24199999999999</v>
      </c>
      <c r="AG8" s="8">
        <v>3.1629999999999998</v>
      </c>
      <c r="AH8" s="8"/>
      <c r="AI8" s="8"/>
      <c r="AJ8" s="8"/>
      <c r="AK8" s="12">
        <v>2</v>
      </c>
      <c r="AM8" s="9">
        <f>+AP8/$AP$3</f>
        <v>5.2655491729335271E-2</v>
      </c>
      <c r="AN8" s="10">
        <f>+AN6+AM8</f>
        <v>0.78887945874382204</v>
      </c>
      <c r="AP8" s="5">
        <f>SUM(G8:AJ8)</f>
        <v>35196.927999999993</v>
      </c>
    </row>
    <row r="9" spans="1:42" x14ac:dyDescent="0.2">
      <c r="A9" s="3" t="s">
        <v>51</v>
      </c>
      <c r="B9" s="3" t="s">
        <v>70</v>
      </c>
      <c r="C9" s="3" t="s">
        <v>7</v>
      </c>
      <c r="D9" s="3" t="s">
        <v>144</v>
      </c>
      <c r="E9" s="38" t="s">
        <v>21</v>
      </c>
      <c r="F9" s="3" t="s">
        <v>9</v>
      </c>
      <c r="G9" s="8" t="s">
        <v>12</v>
      </c>
      <c r="H9" s="8">
        <v>-1</v>
      </c>
      <c r="I9" s="8">
        <v>-1</v>
      </c>
      <c r="J9" s="8">
        <v>-1</v>
      </c>
      <c r="K9" s="8">
        <v>-1</v>
      </c>
      <c r="L9" s="8">
        <v>-1</v>
      </c>
      <c r="M9" s="8">
        <v>-1</v>
      </c>
      <c r="N9" s="8">
        <v>-1</v>
      </c>
      <c r="O9" s="8">
        <v>-1</v>
      </c>
      <c r="P9" s="8">
        <v>-1</v>
      </c>
      <c r="Q9" s="8" t="s">
        <v>12</v>
      </c>
      <c r="R9" s="8" t="s">
        <v>12</v>
      </c>
      <c r="S9" s="8" t="s">
        <v>12</v>
      </c>
      <c r="T9" s="8" t="s">
        <v>12</v>
      </c>
      <c r="U9" s="8"/>
      <c r="V9" s="8">
        <v>-1</v>
      </c>
      <c r="W9" s="8">
        <v>-1</v>
      </c>
      <c r="X9" s="8" t="s">
        <v>49</v>
      </c>
      <c r="Y9" s="8" t="s">
        <v>13</v>
      </c>
      <c r="Z9" s="8"/>
      <c r="AA9" s="8" t="s">
        <v>49</v>
      </c>
      <c r="AB9" s="8" t="s">
        <v>14</v>
      </c>
      <c r="AC9" s="8">
        <v>-1</v>
      </c>
      <c r="AD9" s="8">
        <v>-1</v>
      </c>
      <c r="AE9" s="8">
        <v>-1</v>
      </c>
      <c r="AF9" s="8">
        <v>-1</v>
      </c>
      <c r="AG9" s="8">
        <v>-1</v>
      </c>
      <c r="AH9" s="8"/>
      <c r="AI9" s="8"/>
      <c r="AJ9" s="8"/>
      <c r="AK9" s="12">
        <v>2</v>
      </c>
    </row>
    <row r="10" spans="1:42" x14ac:dyDescent="0.2">
      <c r="A10" s="3" t="s">
        <v>51</v>
      </c>
      <c r="B10" s="3" t="s">
        <v>70</v>
      </c>
      <c r="C10" s="3" t="s">
        <v>7</v>
      </c>
      <c r="D10" s="3" t="s">
        <v>145</v>
      </c>
      <c r="E10" s="38" t="s">
        <v>11</v>
      </c>
      <c r="F10" s="3" t="s">
        <v>8</v>
      </c>
      <c r="G10" s="8">
        <v>2690</v>
      </c>
      <c r="H10" s="8">
        <v>1581</v>
      </c>
      <c r="I10" s="8">
        <v>2116</v>
      </c>
      <c r="J10" s="8">
        <v>1752</v>
      </c>
      <c r="K10" s="8">
        <v>1559</v>
      </c>
      <c r="L10" s="8">
        <v>945</v>
      </c>
      <c r="M10" s="8">
        <v>2135</v>
      </c>
      <c r="N10" s="8">
        <v>1914</v>
      </c>
      <c r="O10" s="8">
        <v>1550</v>
      </c>
      <c r="P10" s="8">
        <v>1420</v>
      </c>
      <c r="Q10" s="8">
        <v>1538</v>
      </c>
      <c r="R10" s="8">
        <v>1321.46</v>
      </c>
      <c r="S10" s="8">
        <v>1390</v>
      </c>
      <c r="T10" s="8">
        <v>845</v>
      </c>
      <c r="U10" s="8">
        <v>1122.67</v>
      </c>
      <c r="V10" s="8">
        <v>586.9</v>
      </c>
      <c r="W10" s="8">
        <v>475.5</v>
      </c>
      <c r="X10" s="8">
        <v>531.20000000000005</v>
      </c>
      <c r="Y10" s="8">
        <v>797.77</v>
      </c>
      <c r="Z10" s="8">
        <v>732.68</v>
      </c>
      <c r="AA10" s="8">
        <v>960</v>
      </c>
      <c r="AB10" s="8">
        <v>678.07</v>
      </c>
      <c r="AC10" s="8">
        <v>691.36</v>
      </c>
      <c r="AD10" s="8">
        <v>700.35500000000002</v>
      </c>
      <c r="AE10" s="8">
        <v>399.17</v>
      </c>
      <c r="AF10" s="8">
        <v>640.60699999999997</v>
      </c>
      <c r="AG10" s="8">
        <v>421.899</v>
      </c>
      <c r="AH10" s="8">
        <v>341.81200000000001</v>
      </c>
      <c r="AI10" s="8">
        <v>268.83300000000003</v>
      </c>
      <c r="AJ10" s="8">
        <v>659.48699999999997</v>
      </c>
      <c r="AK10" s="12">
        <v>3</v>
      </c>
      <c r="AM10" s="9">
        <f>+AP10/$AP$3</f>
        <v>4.9016926525947038E-2</v>
      </c>
      <c r="AN10" s="10">
        <f>+AN8+AM10</f>
        <v>0.83789638526976906</v>
      </c>
      <c r="AP10" s="5">
        <f>SUM(G10:AJ10)</f>
        <v>32764.773000000001</v>
      </c>
    </row>
    <row r="11" spans="1:42" x14ac:dyDescent="0.2">
      <c r="A11" s="3" t="s">
        <v>51</v>
      </c>
      <c r="B11" s="3" t="s">
        <v>70</v>
      </c>
      <c r="C11" s="3" t="s">
        <v>7</v>
      </c>
      <c r="D11" s="3" t="s">
        <v>145</v>
      </c>
      <c r="E11" s="38" t="s">
        <v>11</v>
      </c>
      <c r="F11" s="3" t="s">
        <v>9</v>
      </c>
      <c r="G11" s="8">
        <v>-1</v>
      </c>
      <c r="H11" s="8">
        <v>-1</v>
      </c>
      <c r="I11" s="8">
        <v>-1</v>
      </c>
      <c r="J11" s="8">
        <v>-1</v>
      </c>
      <c r="K11" s="8">
        <v>-1</v>
      </c>
      <c r="L11" s="8">
        <v>-1</v>
      </c>
      <c r="M11" s="8">
        <v>-1</v>
      </c>
      <c r="N11" s="8">
        <v>-1</v>
      </c>
      <c r="O11" s="8">
        <v>-1</v>
      </c>
      <c r="P11" s="8">
        <v>-1</v>
      </c>
      <c r="Q11" s="8">
        <v>-1</v>
      </c>
      <c r="R11" s="8">
        <v>-1</v>
      </c>
      <c r="S11" s="8">
        <v>-1</v>
      </c>
      <c r="T11" s="8">
        <v>-1</v>
      </c>
      <c r="U11" s="8">
        <v>-1</v>
      </c>
      <c r="V11" s="8">
        <v>-1</v>
      </c>
      <c r="W11" s="8">
        <v>-1</v>
      </c>
      <c r="X11" s="8">
        <v>-1</v>
      </c>
      <c r="Y11" s="8">
        <v>-1</v>
      </c>
      <c r="Z11" s="8">
        <v>-1</v>
      </c>
      <c r="AA11" s="8">
        <v>-1</v>
      </c>
      <c r="AB11" s="8">
        <v>-1</v>
      </c>
      <c r="AC11" s="8">
        <v>-1</v>
      </c>
      <c r="AD11" s="8">
        <v>-1</v>
      </c>
      <c r="AE11" s="8">
        <v>-1</v>
      </c>
      <c r="AF11" s="8">
        <v>-1</v>
      </c>
      <c r="AG11" s="8">
        <v>-1</v>
      </c>
      <c r="AH11" s="8">
        <v>-1</v>
      </c>
      <c r="AI11" s="8">
        <v>-1</v>
      </c>
      <c r="AJ11" s="8">
        <v>-1</v>
      </c>
      <c r="AK11" s="12">
        <v>3</v>
      </c>
    </row>
    <row r="12" spans="1:42" x14ac:dyDescent="0.2">
      <c r="A12" s="3" t="s">
        <v>51</v>
      </c>
      <c r="B12" s="3" t="s">
        <v>70</v>
      </c>
      <c r="C12" s="3" t="s">
        <v>7</v>
      </c>
      <c r="D12" s="3" t="s">
        <v>71</v>
      </c>
      <c r="E12" s="38" t="s">
        <v>11</v>
      </c>
      <c r="F12" s="3" t="s">
        <v>8</v>
      </c>
      <c r="G12" s="8"/>
      <c r="H12" s="8"/>
      <c r="I12" s="8"/>
      <c r="J12" s="8"/>
      <c r="K12" s="8"/>
      <c r="L12" s="8"/>
      <c r="M12" s="8"/>
      <c r="N12" s="8"/>
      <c r="O12" s="8"/>
      <c r="P12" s="8"/>
      <c r="Q12" s="8"/>
      <c r="R12" s="8"/>
      <c r="S12" s="8"/>
      <c r="T12" s="8"/>
      <c r="U12" s="8"/>
      <c r="V12" s="8"/>
      <c r="W12" s="8"/>
      <c r="X12" s="8"/>
      <c r="Y12" s="8">
        <v>1425</v>
      </c>
      <c r="Z12" s="8">
        <v>1415</v>
      </c>
      <c r="AA12" s="8">
        <v>1413</v>
      </c>
      <c r="AB12" s="8">
        <v>1407</v>
      </c>
      <c r="AC12" s="8">
        <v>867</v>
      </c>
      <c r="AD12" s="8">
        <v>1289.788</v>
      </c>
      <c r="AE12" s="8">
        <v>1993.175</v>
      </c>
      <c r="AF12" s="8">
        <v>1985.663</v>
      </c>
      <c r="AG12" s="8">
        <v>2078.9699999999998</v>
      </c>
      <c r="AH12" s="8">
        <v>2612.002</v>
      </c>
      <c r="AI12" s="8">
        <v>2497.5070000000001</v>
      </c>
      <c r="AJ12" s="8">
        <v>1832.3050000000001</v>
      </c>
      <c r="AK12" s="12">
        <v>4</v>
      </c>
      <c r="AM12" s="9">
        <f>+AP12/$AP$3</f>
        <v>3.114187421667744E-2</v>
      </c>
      <c r="AN12" s="10">
        <f>+AN10+AM12</f>
        <v>0.86903825948644653</v>
      </c>
      <c r="AP12" s="5">
        <f>SUM(G12:AJ12)</f>
        <v>20816.41</v>
      </c>
    </row>
    <row r="13" spans="1:42" x14ac:dyDescent="0.2">
      <c r="A13" s="3" t="s">
        <v>51</v>
      </c>
      <c r="B13" s="3" t="s">
        <v>70</v>
      </c>
      <c r="C13" s="3" t="s">
        <v>7</v>
      </c>
      <c r="D13" s="3" t="s">
        <v>71</v>
      </c>
      <c r="E13" s="38" t="s">
        <v>11</v>
      </c>
      <c r="F13" s="3" t="s">
        <v>9</v>
      </c>
      <c r="G13" s="8"/>
      <c r="H13" s="8"/>
      <c r="I13" s="8"/>
      <c r="J13" s="8"/>
      <c r="K13" s="8"/>
      <c r="L13" s="8"/>
      <c r="M13" s="8"/>
      <c r="N13" s="8"/>
      <c r="O13" s="8"/>
      <c r="P13" s="8"/>
      <c r="Q13" s="8"/>
      <c r="R13" s="8"/>
      <c r="S13" s="8"/>
      <c r="T13" s="8"/>
      <c r="U13" s="8"/>
      <c r="V13" s="8"/>
      <c r="W13" s="8"/>
      <c r="X13" s="8"/>
      <c r="Y13" s="8">
        <v>-1</v>
      </c>
      <c r="Z13" s="8">
        <v>-1</v>
      </c>
      <c r="AA13" s="8">
        <v>-1</v>
      </c>
      <c r="AB13" s="8">
        <v>-1</v>
      </c>
      <c r="AC13" s="8">
        <v>-1</v>
      </c>
      <c r="AD13" s="8">
        <v>-1</v>
      </c>
      <c r="AE13" s="8">
        <v>-1</v>
      </c>
      <c r="AF13" s="8">
        <v>-1</v>
      </c>
      <c r="AG13" s="8">
        <v>-1</v>
      </c>
      <c r="AH13" s="8">
        <v>-1</v>
      </c>
      <c r="AI13" s="8">
        <v>-1</v>
      </c>
      <c r="AJ13" s="8">
        <v>-1</v>
      </c>
      <c r="AK13" s="12">
        <v>4</v>
      </c>
    </row>
    <row r="14" spans="1:42" x14ac:dyDescent="0.2">
      <c r="A14" s="3" t="s">
        <v>51</v>
      </c>
      <c r="B14" s="3" t="s">
        <v>70</v>
      </c>
      <c r="C14" s="3" t="s">
        <v>7</v>
      </c>
      <c r="D14" s="3" t="s">
        <v>165</v>
      </c>
      <c r="E14" s="38" t="s">
        <v>31</v>
      </c>
      <c r="F14" s="3" t="s">
        <v>8</v>
      </c>
      <c r="G14" s="8"/>
      <c r="H14" s="8"/>
      <c r="I14" s="8"/>
      <c r="J14" s="8"/>
      <c r="K14" s="8"/>
      <c r="L14" s="8"/>
      <c r="M14" s="8"/>
      <c r="N14" s="8"/>
      <c r="O14" s="8"/>
      <c r="P14" s="8"/>
      <c r="Q14" s="8"/>
      <c r="R14" s="8"/>
      <c r="S14" s="8"/>
      <c r="T14" s="8"/>
      <c r="U14" s="8"/>
      <c r="V14" s="8"/>
      <c r="W14" s="8"/>
      <c r="X14" s="8"/>
      <c r="Y14" s="8"/>
      <c r="Z14" s="8"/>
      <c r="AA14" s="8"/>
      <c r="AB14" s="8"/>
      <c r="AC14" s="8"/>
      <c r="AD14" s="8"/>
      <c r="AE14" s="8"/>
      <c r="AF14" s="8"/>
      <c r="AG14" s="8">
        <v>914.7</v>
      </c>
      <c r="AH14" s="8">
        <v>5932.14</v>
      </c>
      <c r="AI14" s="8">
        <v>1098.25</v>
      </c>
      <c r="AJ14" s="8">
        <v>8180.2370000000001</v>
      </c>
      <c r="AK14" s="12">
        <v>5</v>
      </c>
      <c r="AM14" s="9">
        <f>+AP14/$AP$3</f>
        <v>2.4123895769577589E-2</v>
      </c>
      <c r="AN14" s="10">
        <f>+AN12+AM14</f>
        <v>0.89316215525602416</v>
      </c>
      <c r="AP14" s="5">
        <f>SUM(G14:AJ14)</f>
        <v>16125.327000000001</v>
      </c>
    </row>
    <row r="15" spans="1:42" x14ac:dyDescent="0.2">
      <c r="A15" s="3" t="s">
        <v>51</v>
      </c>
      <c r="B15" s="3" t="s">
        <v>70</v>
      </c>
      <c r="C15" s="3" t="s">
        <v>7</v>
      </c>
      <c r="D15" s="3" t="s">
        <v>165</v>
      </c>
      <c r="E15" s="38" t="s">
        <v>31</v>
      </c>
      <c r="F15" s="3" t="s">
        <v>9</v>
      </c>
      <c r="G15" s="8"/>
      <c r="H15" s="8"/>
      <c r="I15" s="8"/>
      <c r="J15" s="8"/>
      <c r="K15" s="8"/>
      <c r="L15" s="8"/>
      <c r="M15" s="8"/>
      <c r="N15" s="8"/>
      <c r="O15" s="8"/>
      <c r="P15" s="8"/>
      <c r="Q15" s="8"/>
      <c r="R15" s="8"/>
      <c r="S15" s="8"/>
      <c r="T15" s="8"/>
      <c r="U15" s="8"/>
      <c r="V15" s="8"/>
      <c r="W15" s="8"/>
      <c r="X15" s="8"/>
      <c r="Y15" s="8"/>
      <c r="Z15" s="8"/>
      <c r="AA15" s="8"/>
      <c r="AB15" s="8"/>
      <c r="AC15" s="8"/>
      <c r="AD15" s="8"/>
      <c r="AE15" s="8"/>
      <c r="AF15" s="8"/>
      <c r="AG15" s="8">
        <v>-1</v>
      </c>
      <c r="AH15" s="8">
        <v>-1</v>
      </c>
      <c r="AI15" s="8">
        <v>-1</v>
      </c>
      <c r="AJ15" s="8">
        <v>-1</v>
      </c>
      <c r="AK15" s="12">
        <v>5</v>
      </c>
    </row>
    <row r="16" spans="1:42" x14ac:dyDescent="0.2">
      <c r="A16" s="3" t="s">
        <v>51</v>
      </c>
      <c r="B16" s="3" t="s">
        <v>70</v>
      </c>
      <c r="C16" s="3" t="s">
        <v>7</v>
      </c>
      <c r="D16" s="3" t="s">
        <v>71</v>
      </c>
      <c r="E16" s="38" t="s">
        <v>21</v>
      </c>
      <c r="F16" s="3" t="s">
        <v>8</v>
      </c>
      <c r="G16" s="8">
        <v>792</v>
      </c>
      <c r="H16" s="8">
        <v>305</v>
      </c>
      <c r="I16" s="8">
        <v>413</v>
      </c>
      <c r="J16" s="8">
        <v>560</v>
      </c>
      <c r="K16" s="8">
        <v>611</v>
      </c>
      <c r="L16" s="8">
        <v>855</v>
      </c>
      <c r="M16" s="8">
        <v>1350</v>
      </c>
      <c r="N16" s="8">
        <v>1528</v>
      </c>
      <c r="O16" s="8">
        <v>1183</v>
      </c>
      <c r="P16" s="8">
        <v>1112</v>
      </c>
      <c r="Q16" s="8">
        <v>848</v>
      </c>
      <c r="R16" s="8">
        <v>1251</v>
      </c>
      <c r="S16" s="8"/>
      <c r="T16" s="8"/>
      <c r="U16" s="8"/>
      <c r="V16" s="8"/>
      <c r="W16" s="8"/>
      <c r="X16" s="8"/>
      <c r="Y16" s="8"/>
      <c r="Z16" s="8"/>
      <c r="AA16" s="8"/>
      <c r="AB16" s="8"/>
      <c r="AC16" s="8"/>
      <c r="AD16" s="8"/>
      <c r="AE16" s="8"/>
      <c r="AF16" s="8"/>
      <c r="AG16" s="8"/>
      <c r="AH16" s="8"/>
      <c r="AI16" s="8"/>
      <c r="AJ16" s="8"/>
      <c r="AK16" s="12">
        <v>6</v>
      </c>
      <c r="AM16" s="9">
        <f>+AP16/$AP$3</f>
        <v>1.6169040508610743E-2</v>
      </c>
      <c r="AN16" s="10">
        <f>+AN14+AM16</f>
        <v>0.90933119576463495</v>
      </c>
      <c r="AP16" s="5">
        <f>SUM(G16:AJ16)</f>
        <v>10808</v>
      </c>
    </row>
    <row r="17" spans="1:42" x14ac:dyDescent="0.2">
      <c r="A17" s="3" t="s">
        <v>51</v>
      </c>
      <c r="B17" s="3" t="s">
        <v>70</v>
      </c>
      <c r="C17" s="3" t="s">
        <v>7</v>
      </c>
      <c r="D17" s="3" t="s">
        <v>71</v>
      </c>
      <c r="E17" s="38" t="s">
        <v>21</v>
      </c>
      <c r="F17" s="3" t="s">
        <v>9</v>
      </c>
      <c r="G17" s="8">
        <v>-1</v>
      </c>
      <c r="H17" s="8">
        <v>-1</v>
      </c>
      <c r="I17" s="8">
        <v>-1</v>
      </c>
      <c r="J17" s="8">
        <v>-1</v>
      </c>
      <c r="K17" s="8">
        <v>-1</v>
      </c>
      <c r="L17" s="8">
        <v>-1</v>
      </c>
      <c r="M17" s="8">
        <v>-1</v>
      </c>
      <c r="N17" s="8">
        <v>-1</v>
      </c>
      <c r="O17" s="8">
        <v>-1</v>
      </c>
      <c r="P17" s="8">
        <v>-1</v>
      </c>
      <c r="Q17" s="8">
        <v>-1</v>
      </c>
      <c r="R17" s="8">
        <v>-1</v>
      </c>
      <c r="S17" s="8"/>
      <c r="T17" s="8"/>
      <c r="U17" s="8"/>
      <c r="V17" s="8"/>
      <c r="W17" s="8"/>
      <c r="X17" s="8"/>
      <c r="Y17" s="8"/>
      <c r="Z17" s="8"/>
      <c r="AA17" s="8"/>
      <c r="AB17" s="8"/>
      <c r="AC17" s="8"/>
      <c r="AD17" s="8"/>
      <c r="AE17" s="8"/>
      <c r="AF17" s="8"/>
      <c r="AG17" s="8"/>
      <c r="AH17" s="8"/>
      <c r="AI17" s="8"/>
      <c r="AJ17" s="8"/>
      <c r="AK17" s="12">
        <v>6</v>
      </c>
    </row>
    <row r="18" spans="1:42" x14ac:dyDescent="0.2">
      <c r="A18" s="3" t="s">
        <v>51</v>
      </c>
      <c r="B18" s="3" t="s">
        <v>70</v>
      </c>
      <c r="C18" s="3" t="s">
        <v>7</v>
      </c>
      <c r="D18" s="3" t="s">
        <v>139</v>
      </c>
      <c r="E18" s="38" t="s">
        <v>21</v>
      </c>
      <c r="F18" s="3" t="s">
        <v>8</v>
      </c>
      <c r="G18" s="8">
        <v>200</v>
      </c>
      <c r="H18" s="8">
        <v>341</v>
      </c>
      <c r="I18" s="8">
        <v>624</v>
      </c>
      <c r="J18" s="8">
        <v>681</v>
      </c>
      <c r="K18" s="8">
        <v>619</v>
      </c>
      <c r="L18" s="8">
        <v>313</v>
      </c>
      <c r="M18" s="8">
        <v>419</v>
      </c>
      <c r="N18" s="8">
        <v>321.28500000000003</v>
      </c>
      <c r="O18" s="8">
        <v>327.39999999999998</v>
      </c>
      <c r="P18" s="8">
        <v>448.1</v>
      </c>
      <c r="Q18" s="8">
        <v>544.4</v>
      </c>
      <c r="R18" s="8">
        <v>272.32400000000001</v>
      </c>
      <c r="S18" s="8">
        <v>201.84200000000001</v>
      </c>
      <c r="T18" s="8">
        <v>420.34300000000002</v>
      </c>
      <c r="U18" s="8">
        <v>508.02199999999999</v>
      </c>
      <c r="V18" s="8">
        <v>452.79700000000003</v>
      </c>
      <c r="W18" s="8">
        <v>225.178</v>
      </c>
      <c r="X18" s="8">
        <v>457.29199999999997</v>
      </c>
      <c r="Y18" s="8">
        <v>539.16099999999994</v>
      </c>
      <c r="Z18" s="8">
        <v>420.334</v>
      </c>
      <c r="AA18" s="8">
        <v>806.71500000000003</v>
      </c>
      <c r="AB18" s="8">
        <v>519.93899999999996</v>
      </c>
      <c r="AC18" s="8">
        <v>172.96600000000001</v>
      </c>
      <c r="AD18" s="8">
        <v>103.20699999999999</v>
      </c>
      <c r="AE18" s="8"/>
      <c r="AF18" s="8"/>
      <c r="AG18" s="8">
        <v>101.11</v>
      </c>
      <c r="AH18" s="8"/>
      <c r="AI18" s="8">
        <v>2.1999999999999999E-2</v>
      </c>
      <c r="AJ18" s="8">
        <v>0.16</v>
      </c>
      <c r="AK18" s="12">
        <v>7</v>
      </c>
      <c r="AM18" s="9">
        <f>+AP18/$AP$3</f>
        <v>1.5019490246403306E-2</v>
      </c>
      <c r="AN18" s="10">
        <f>+AN16+AM18</f>
        <v>0.9243506860110382</v>
      </c>
      <c r="AP18" s="5">
        <f>SUM(G18:AJ18)</f>
        <v>10039.597000000002</v>
      </c>
    </row>
    <row r="19" spans="1:42" x14ac:dyDescent="0.2">
      <c r="A19" s="3" t="s">
        <v>51</v>
      </c>
      <c r="B19" s="3" t="s">
        <v>70</v>
      </c>
      <c r="C19" s="3" t="s">
        <v>7</v>
      </c>
      <c r="D19" s="3" t="s">
        <v>139</v>
      </c>
      <c r="E19" s="38" t="s">
        <v>21</v>
      </c>
      <c r="F19" s="3" t="s">
        <v>9</v>
      </c>
      <c r="G19" s="8" t="s">
        <v>13</v>
      </c>
      <c r="H19" s="8" t="s">
        <v>13</v>
      </c>
      <c r="I19" s="8" t="s">
        <v>13</v>
      </c>
      <c r="J19" s="8" t="s">
        <v>13</v>
      </c>
      <c r="K19" s="8" t="s">
        <v>13</v>
      </c>
      <c r="L19" s="8" t="s">
        <v>13</v>
      </c>
      <c r="M19" s="8">
        <v>-1</v>
      </c>
      <c r="N19" s="8" t="s">
        <v>13</v>
      </c>
      <c r="O19" s="8" t="s">
        <v>13</v>
      </c>
      <c r="P19" s="8" t="s">
        <v>13</v>
      </c>
      <c r="Q19" s="8">
        <v>-1</v>
      </c>
      <c r="R19" s="8">
        <v>-1</v>
      </c>
      <c r="S19" s="8">
        <v>-1</v>
      </c>
      <c r="T19" s="8" t="s">
        <v>13</v>
      </c>
      <c r="U19" s="8" t="s">
        <v>13</v>
      </c>
      <c r="V19" s="8" t="s">
        <v>13</v>
      </c>
      <c r="W19" s="8" t="s">
        <v>13</v>
      </c>
      <c r="X19" s="8" t="s">
        <v>13</v>
      </c>
      <c r="Y19" s="8" t="s">
        <v>13</v>
      </c>
      <c r="Z19" s="8" t="s">
        <v>13</v>
      </c>
      <c r="AA19" s="8" t="s">
        <v>14</v>
      </c>
      <c r="AB19" s="8" t="s">
        <v>13</v>
      </c>
      <c r="AC19" s="8" t="s">
        <v>13</v>
      </c>
      <c r="AD19" s="8" t="s">
        <v>14</v>
      </c>
      <c r="AE19" s="8"/>
      <c r="AF19" s="8"/>
      <c r="AG19" s="8" t="s">
        <v>13</v>
      </c>
      <c r="AH19" s="8" t="s">
        <v>13</v>
      </c>
      <c r="AI19" s="8" t="s">
        <v>13</v>
      </c>
      <c r="AJ19" s="8" t="s">
        <v>13</v>
      </c>
      <c r="AK19" s="12">
        <v>7</v>
      </c>
    </row>
    <row r="20" spans="1:42" x14ac:dyDescent="0.2">
      <c r="A20" s="3" t="s">
        <v>51</v>
      </c>
      <c r="B20" s="3" t="s">
        <v>70</v>
      </c>
      <c r="C20" s="3" t="s">
        <v>7</v>
      </c>
      <c r="D20" s="3" t="s">
        <v>72</v>
      </c>
      <c r="E20" s="38" t="s">
        <v>11</v>
      </c>
      <c r="F20" s="3" t="s">
        <v>8</v>
      </c>
      <c r="G20" s="8">
        <v>342</v>
      </c>
      <c r="H20" s="8">
        <v>332</v>
      </c>
      <c r="I20" s="8">
        <v>377</v>
      </c>
      <c r="J20" s="8">
        <v>219</v>
      </c>
      <c r="K20" s="8">
        <v>284</v>
      </c>
      <c r="L20" s="8">
        <v>389</v>
      </c>
      <c r="M20" s="8">
        <v>376</v>
      </c>
      <c r="N20" s="8">
        <v>346</v>
      </c>
      <c r="O20" s="8">
        <v>292</v>
      </c>
      <c r="P20" s="8">
        <v>361</v>
      </c>
      <c r="Q20" s="8"/>
      <c r="R20" s="8">
        <v>317</v>
      </c>
      <c r="S20" s="8">
        <v>298</v>
      </c>
      <c r="T20" s="8">
        <v>340</v>
      </c>
      <c r="U20" s="8">
        <v>585</v>
      </c>
      <c r="V20" s="8"/>
      <c r="W20" s="8">
        <v>292.5</v>
      </c>
      <c r="X20" s="8">
        <v>146.25</v>
      </c>
      <c r="Y20" s="8">
        <v>212.83</v>
      </c>
      <c r="Z20" s="8">
        <v>218.404</v>
      </c>
      <c r="AA20" s="8">
        <v>392.22</v>
      </c>
      <c r="AB20" s="8">
        <v>350.5</v>
      </c>
      <c r="AC20" s="8">
        <v>426.99200000000002</v>
      </c>
      <c r="AD20" s="8">
        <v>300.233</v>
      </c>
      <c r="AE20" s="8">
        <v>394.83300000000003</v>
      </c>
      <c r="AF20" s="8">
        <v>527.23699999999997</v>
      </c>
      <c r="AG20" s="8">
        <v>207.87</v>
      </c>
      <c r="AH20" s="8">
        <v>213.50399999999999</v>
      </c>
      <c r="AI20" s="8">
        <v>403.53800000000001</v>
      </c>
      <c r="AJ20" s="8"/>
      <c r="AK20" s="12">
        <v>8</v>
      </c>
      <c r="AM20" s="9">
        <f>+AP20/$AP$3</f>
        <v>1.3381812389426154E-2</v>
      </c>
      <c r="AN20" s="10">
        <f>+AN18+AM20</f>
        <v>0.93773249840046435</v>
      </c>
      <c r="AP20" s="5">
        <f>SUM(G20:AJ20)</f>
        <v>8944.9110000000019</v>
      </c>
    </row>
    <row r="21" spans="1:42" x14ac:dyDescent="0.2">
      <c r="A21" s="3" t="s">
        <v>51</v>
      </c>
      <c r="B21" s="3" t="s">
        <v>70</v>
      </c>
      <c r="C21" s="3" t="s">
        <v>7</v>
      </c>
      <c r="D21" s="3" t="s">
        <v>72</v>
      </c>
      <c r="E21" s="38" t="s">
        <v>11</v>
      </c>
      <c r="F21" s="3" t="s">
        <v>9</v>
      </c>
      <c r="G21" s="8">
        <v>-1</v>
      </c>
      <c r="H21" s="8">
        <v>-1</v>
      </c>
      <c r="I21" s="8">
        <v>-1</v>
      </c>
      <c r="J21" s="8">
        <v>-1</v>
      </c>
      <c r="K21" s="8">
        <v>-1</v>
      </c>
      <c r="L21" s="8">
        <v>-1</v>
      </c>
      <c r="M21" s="8">
        <v>-1</v>
      </c>
      <c r="N21" s="8">
        <v>-1</v>
      </c>
      <c r="O21" s="8">
        <v>-1</v>
      </c>
      <c r="P21" s="8">
        <v>-1</v>
      </c>
      <c r="Q21" s="8"/>
      <c r="R21" s="8">
        <v>-1</v>
      </c>
      <c r="S21" s="8">
        <v>-1</v>
      </c>
      <c r="T21" s="8">
        <v>-1</v>
      </c>
      <c r="U21" s="8">
        <v>-1</v>
      </c>
      <c r="V21" s="8"/>
      <c r="W21" s="8">
        <v>-1</v>
      </c>
      <c r="X21" s="8">
        <v>-1</v>
      </c>
      <c r="Y21" s="8" t="s">
        <v>13</v>
      </c>
      <c r="Z21" s="8" t="s">
        <v>13</v>
      </c>
      <c r="AA21" s="8" t="s">
        <v>13</v>
      </c>
      <c r="AB21" s="8" t="s">
        <v>13</v>
      </c>
      <c r="AC21" s="8" t="s">
        <v>13</v>
      </c>
      <c r="AD21" s="8">
        <v>-1</v>
      </c>
      <c r="AE21" s="8">
        <v>-1</v>
      </c>
      <c r="AF21" s="8">
        <v>-1</v>
      </c>
      <c r="AG21" s="8" t="s">
        <v>13</v>
      </c>
      <c r="AH21" s="8" t="s">
        <v>13</v>
      </c>
      <c r="AI21" s="8" t="s">
        <v>13</v>
      </c>
      <c r="AJ21" s="8"/>
      <c r="AK21" s="12">
        <v>8</v>
      </c>
    </row>
    <row r="22" spans="1:42" x14ac:dyDescent="0.2">
      <c r="A22" s="3" t="s">
        <v>51</v>
      </c>
      <c r="B22" s="3" t="s">
        <v>70</v>
      </c>
      <c r="C22" s="3" t="s">
        <v>7</v>
      </c>
      <c r="D22" s="3" t="s">
        <v>73</v>
      </c>
      <c r="E22" s="38" t="s">
        <v>11</v>
      </c>
      <c r="F22" s="3" t="s">
        <v>8</v>
      </c>
      <c r="G22" s="8"/>
      <c r="H22" s="8"/>
      <c r="I22" s="8">
        <v>697</v>
      </c>
      <c r="J22" s="8">
        <v>985</v>
      </c>
      <c r="K22" s="8">
        <v>725</v>
      </c>
      <c r="L22" s="8">
        <v>724</v>
      </c>
      <c r="M22" s="8">
        <v>1442</v>
      </c>
      <c r="N22" s="8">
        <v>1442</v>
      </c>
      <c r="O22" s="8">
        <v>1128</v>
      </c>
      <c r="P22" s="8">
        <v>1128</v>
      </c>
      <c r="Q22" s="8"/>
      <c r="R22" s="8"/>
      <c r="S22" s="8"/>
      <c r="T22" s="8"/>
      <c r="U22" s="8"/>
      <c r="V22" s="8"/>
      <c r="W22" s="8"/>
      <c r="X22" s="8"/>
      <c r="Y22" s="8"/>
      <c r="Z22" s="8"/>
      <c r="AA22" s="8"/>
      <c r="AB22" s="8"/>
      <c r="AC22" s="8"/>
      <c r="AD22" s="8"/>
      <c r="AE22" s="8"/>
      <c r="AF22" s="8"/>
      <c r="AG22" s="8"/>
      <c r="AH22" s="8"/>
      <c r="AI22" s="8"/>
      <c r="AJ22" s="8"/>
      <c r="AK22" s="12">
        <v>9</v>
      </c>
      <c r="AM22" s="9">
        <f>+AP22/$AP$3</f>
        <v>1.2373624541702393E-2</v>
      </c>
      <c r="AN22" s="10">
        <f>+AN20+AM22</f>
        <v>0.95010612294216679</v>
      </c>
      <c r="AP22" s="5">
        <f>SUM(G22:AJ22)</f>
        <v>8271</v>
      </c>
    </row>
    <row r="23" spans="1:42" ht="12" thickBot="1" x14ac:dyDescent="0.25">
      <c r="A23" s="3" t="s">
        <v>51</v>
      </c>
      <c r="B23" s="3" t="s">
        <v>70</v>
      </c>
      <c r="C23" s="3" t="s">
        <v>7</v>
      </c>
      <c r="D23" s="3" t="s">
        <v>73</v>
      </c>
      <c r="E23" s="38" t="s">
        <v>11</v>
      </c>
      <c r="F23" s="3" t="s">
        <v>9</v>
      </c>
      <c r="G23" s="8"/>
      <c r="H23" s="8"/>
      <c r="I23" s="8">
        <v>-1</v>
      </c>
      <c r="J23" s="8">
        <v>-1</v>
      </c>
      <c r="K23" s="8">
        <v>-1</v>
      </c>
      <c r="L23" s="8">
        <v>-1</v>
      </c>
      <c r="M23" s="8">
        <v>-1</v>
      </c>
      <c r="N23" s="8">
        <v>-1</v>
      </c>
      <c r="O23" s="8">
        <v>-1</v>
      </c>
      <c r="P23" s="8">
        <v>-1</v>
      </c>
      <c r="Q23" s="8"/>
      <c r="R23" s="8"/>
      <c r="S23" s="8"/>
      <c r="T23" s="8"/>
      <c r="U23" s="8"/>
      <c r="V23" s="8"/>
      <c r="W23" s="8"/>
      <c r="X23" s="8"/>
      <c r="Y23" s="8"/>
      <c r="Z23" s="8"/>
      <c r="AA23" s="8"/>
      <c r="AB23" s="8"/>
      <c r="AC23" s="8"/>
      <c r="AD23" s="8"/>
      <c r="AE23" s="8"/>
      <c r="AF23" s="8"/>
      <c r="AG23" s="8"/>
      <c r="AH23" s="8"/>
      <c r="AI23" s="8"/>
      <c r="AJ23" s="8"/>
      <c r="AK23" s="32">
        <v>9</v>
      </c>
    </row>
    <row r="24" spans="1:42" x14ac:dyDescent="0.2">
      <c r="A24" s="3" t="s">
        <v>51</v>
      </c>
      <c r="B24" s="3" t="s">
        <v>70</v>
      </c>
      <c r="C24" s="3" t="s">
        <v>7</v>
      </c>
      <c r="D24" s="3" t="s">
        <v>144</v>
      </c>
      <c r="E24" s="38" t="s">
        <v>25</v>
      </c>
      <c r="F24" s="3" t="s">
        <v>8</v>
      </c>
      <c r="G24" s="8"/>
      <c r="H24" s="8"/>
      <c r="I24" s="8"/>
      <c r="J24" s="8"/>
      <c r="K24" s="8"/>
      <c r="L24" s="8"/>
      <c r="M24" s="8"/>
      <c r="N24" s="8"/>
      <c r="O24" s="8"/>
      <c r="P24" s="8"/>
      <c r="Q24" s="8">
        <v>995</v>
      </c>
      <c r="R24" s="8">
        <v>874</v>
      </c>
      <c r="S24" s="8">
        <v>523</v>
      </c>
      <c r="T24" s="8">
        <v>39.826000000000001</v>
      </c>
      <c r="U24" s="8">
        <v>44.078000000000003</v>
      </c>
      <c r="V24" s="8">
        <v>243.495</v>
      </c>
      <c r="W24" s="8">
        <v>908.97500000000002</v>
      </c>
      <c r="X24" s="8">
        <v>159.822</v>
      </c>
      <c r="Y24" s="8">
        <v>420.077</v>
      </c>
      <c r="Z24" s="8"/>
      <c r="AA24" s="8">
        <v>206.33099999999999</v>
      </c>
      <c r="AB24" s="8">
        <v>118.19799999999999</v>
      </c>
      <c r="AC24" s="8">
        <v>59.66</v>
      </c>
      <c r="AD24" s="8">
        <v>17.600999999999999</v>
      </c>
      <c r="AE24" s="8">
        <v>68.337999999999994</v>
      </c>
      <c r="AF24" s="8">
        <v>38.207000000000001</v>
      </c>
      <c r="AG24" s="8">
        <v>20.358000000000001</v>
      </c>
      <c r="AH24" s="8">
        <v>60.837000000000003</v>
      </c>
      <c r="AI24" s="8">
        <v>23.606000000000002</v>
      </c>
      <c r="AJ24" s="8">
        <v>31.945</v>
      </c>
      <c r="AK24" s="12">
        <v>10</v>
      </c>
      <c r="AM24" s="9">
        <f>+AP24/$AP$3</f>
        <v>7.260739954536269E-3</v>
      </c>
      <c r="AN24" s="10">
        <f>+AN22+AM24</f>
        <v>0.95736686289670303</v>
      </c>
      <c r="AP24" s="5">
        <f>SUM(G24:AJ24)</f>
        <v>4853.3540000000003</v>
      </c>
    </row>
    <row r="25" spans="1:42" x14ac:dyDescent="0.2">
      <c r="A25" s="3" t="s">
        <v>51</v>
      </c>
      <c r="B25" s="3" t="s">
        <v>70</v>
      </c>
      <c r="C25" s="3" t="s">
        <v>7</v>
      </c>
      <c r="D25" s="3" t="s">
        <v>144</v>
      </c>
      <c r="E25" s="38" t="s">
        <v>25</v>
      </c>
      <c r="F25" s="3" t="s">
        <v>9</v>
      </c>
      <c r="G25" s="8"/>
      <c r="H25" s="8"/>
      <c r="I25" s="8"/>
      <c r="J25" s="8"/>
      <c r="K25" s="8"/>
      <c r="L25" s="8"/>
      <c r="M25" s="8"/>
      <c r="N25" s="8"/>
      <c r="O25" s="8" t="s">
        <v>12</v>
      </c>
      <c r="P25" s="8"/>
      <c r="Q25" s="8">
        <v>-1</v>
      </c>
      <c r="R25" s="8" t="s">
        <v>12</v>
      </c>
      <c r="S25" s="8">
        <v>-1</v>
      </c>
      <c r="T25" s="8" t="s">
        <v>12</v>
      </c>
      <c r="U25" s="8">
        <v>-1</v>
      </c>
      <c r="V25" s="8">
        <v>-1</v>
      </c>
      <c r="W25" s="8">
        <v>-1</v>
      </c>
      <c r="X25" s="8" t="s">
        <v>49</v>
      </c>
      <c r="Y25" s="8">
        <v>-1</v>
      </c>
      <c r="Z25" s="8"/>
      <c r="AA25" s="8" t="s">
        <v>49</v>
      </c>
      <c r="AB25" s="8" t="s">
        <v>14</v>
      </c>
      <c r="AC25" s="8" t="s">
        <v>14</v>
      </c>
      <c r="AD25" s="8" t="s">
        <v>14</v>
      </c>
      <c r="AE25" s="8" t="s">
        <v>14</v>
      </c>
      <c r="AF25" s="8" t="s">
        <v>12</v>
      </c>
      <c r="AG25" s="8" t="s">
        <v>14</v>
      </c>
      <c r="AH25" s="8" t="s">
        <v>14</v>
      </c>
      <c r="AI25" s="8" t="s">
        <v>14</v>
      </c>
      <c r="AJ25" s="8" t="s">
        <v>14</v>
      </c>
      <c r="AK25" s="12">
        <v>10</v>
      </c>
    </row>
    <row r="26" spans="1:42" x14ac:dyDescent="0.2">
      <c r="A26" s="3" t="s">
        <v>51</v>
      </c>
      <c r="B26" s="3" t="s">
        <v>70</v>
      </c>
      <c r="C26" s="3" t="s">
        <v>7</v>
      </c>
      <c r="D26" s="3" t="s">
        <v>72</v>
      </c>
      <c r="E26" s="38" t="s">
        <v>25</v>
      </c>
      <c r="F26" s="3" t="s">
        <v>8</v>
      </c>
      <c r="G26" s="8"/>
      <c r="H26" s="8"/>
      <c r="I26" s="8"/>
      <c r="J26" s="8"/>
      <c r="K26" s="8"/>
      <c r="L26" s="8"/>
      <c r="M26" s="8"/>
      <c r="N26" s="8"/>
      <c r="O26" s="8"/>
      <c r="P26" s="8"/>
      <c r="Q26" s="8"/>
      <c r="R26" s="8">
        <v>126</v>
      </c>
      <c r="S26" s="8">
        <v>111</v>
      </c>
      <c r="T26" s="8">
        <v>310</v>
      </c>
      <c r="U26" s="8">
        <v>292</v>
      </c>
      <c r="V26" s="8"/>
      <c r="W26" s="8">
        <v>146</v>
      </c>
      <c r="X26" s="8">
        <v>73</v>
      </c>
      <c r="Y26" s="8">
        <v>140.47</v>
      </c>
      <c r="Z26" s="8">
        <v>126.417</v>
      </c>
      <c r="AA26" s="8">
        <v>215.7</v>
      </c>
      <c r="AB26" s="8">
        <v>151.96</v>
      </c>
      <c r="AC26" s="8">
        <v>278.173</v>
      </c>
      <c r="AD26" s="8">
        <v>150.238</v>
      </c>
      <c r="AE26" s="8">
        <v>193.15100000000001</v>
      </c>
      <c r="AF26" s="8">
        <v>281.62099999999998</v>
      </c>
      <c r="AG26" s="8">
        <v>93.281999999999996</v>
      </c>
      <c r="AH26" s="8">
        <v>96.155000000000001</v>
      </c>
      <c r="AI26" s="8">
        <v>75.552000000000007</v>
      </c>
      <c r="AJ26" s="8">
        <v>1216.4690000000001</v>
      </c>
      <c r="AK26" s="12">
        <v>11</v>
      </c>
      <c r="AM26" s="9">
        <f>+AP26/$AP$3</f>
        <v>6.099576048595636E-3</v>
      </c>
      <c r="AN26" s="10">
        <f>+AN24+AM26</f>
        <v>0.96346643894529871</v>
      </c>
      <c r="AP26" s="5">
        <f>SUM(G26:AJ26)</f>
        <v>4077.1880000000006</v>
      </c>
    </row>
    <row r="27" spans="1:42" x14ac:dyDescent="0.2">
      <c r="A27" s="3" t="s">
        <v>51</v>
      </c>
      <c r="B27" s="3" t="s">
        <v>70</v>
      </c>
      <c r="C27" s="3" t="s">
        <v>7</v>
      </c>
      <c r="D27" s="3" t="s">
        <v>72</v>
      </c>
      <c r="E27" s="38" t="s">
        <v>25</v>
      </c>
      <c r="F27" s="3" t="s">
        <v>9</v>
      </c>
      <c r="G27" s="8"/>
      <c r="H27" s="8"/>
      <c r="I27" s="8"/>
      <c r="J27" s="8"/>
      <c r="K27" s="8"/>
      <c r="L27" s="8"/>
      <c r="M27" s="8"/>
      <c r="N27" s="8"/>
      <c r="O27" s="8"/>
      <c r="P27" s="8"/>
      <c r="Q27" s="8"/>
      <c r="R27" s="8">
        <v>-1</v>
      </c>
      <c r="S27" s="8">
        <v>-1</v>
      </c>
      <c r="T27" s="8">
        <v>-1</v>
      </c>
      <c r="U27" s="8">
        <v>-1</v>
      </c>
      <c r="V27" s="8"/>
      <c r="W27" s="8">
        <v>-1</v>
      </c>
      <c r="X27" s="8">
        <v>-1</v>
      </c>
      <c r="Y27" s="8" t="s">
        <v>13</v>
      </c>
      <c r="Z27" s="8" t="s">
        <v>13</v>
      </c>
      <c r="AA27" s="8" t="s">
        <v>13</v>
      </c>
      <c r="AB27" s="8" t="s">
        <v>13</v>
      </c>
      <c r="AC27" s="8" t="s">
        <v>13</v>
      </c>
      <c r="AD27" s="8">
        <v>-1</v>
      </c>
      <c r="AE27" s="8">
        <v>-1</v>
      </c>
      <c r="AF27" s="8">
        <v>-1</v>
      </c>
      <c r="AG27" s="8" t="s">
        <v>13</v>
      </c>
      <c r="AH27" s="8" t="s">
        <v>13</v>
      </c>
      <c r="AI27" s="8" t="s">
        <v>13</v>
      </c>
      <c r="AJ27" s="8" t="s">
        <v>13</v>
      </c>
      <c r="AK27" s="12">
        <v>11</v>
      </c>
    </row>
    <row r="28" spans="1:42" x14ac:dyDescent="0.2">
      <c r="A28" s="3" t="s">
        <v>51</v>
      </c>
      <c r="B28" s="3" t="s">
        <v>70</v>
      </c>
      <c r="C28" s="3" t="s">
        <v>7</v>
      </c>
      <c r="D28" s="3" t="s">
        <v>144</v>
      </c>
      <c r="E28" s="38" t="s">
        <v>11</v>
      </c>
      <c r="F28" s="3" t="s">
        <v>8</v>
      </c>
      <c r="G28" s="8"/>
      <c r="H28" s="8"/>
      <c r="I28" s="8"/>
      <c r="J28" s="8"/>
      <c r="K28" s="8"/>
      <c r="L28" s="8"/>
      <c r="M28" s="8"/>
      <c r="N28" s="8"/>
      <c r="O28" s="8"/>
      <c r="P28" s="8"/>
      <c r="Q28" s="8"/>
      <c r="R28" s="8"/>
      <c r="S28" s="8"/>
      <c r="T28" s="8">
        <v>512.48199999999997</v>
      </c>
      <c r="U28" s="8">
        <v>180.822</v>
      </c>
      <c r="V28" s="8">
        <v>339.35700000000003</v>
      </c>
      <c r="W28" s="8">
        <v>146.357</v>
      </c>
      <c r="X28" s="8">
        <v>201.98500000000001</v>
      </c>
      <c r="Y28" s="8">
        <v>232.98699999999999</v>
      </c>
      <c r="Z28" s="8">
        <v>472.185</v>
      </c>
      <c r="AA28" s="8"/>
      <c r="AB28" s="8">
        <v>493.53399999999999</v>
      </c>
      <c r="AC28" s="8">
        <v>282.91199999999998</v>
      </c>
      <c r="AD28" s="8">
        <v>214.571</v>
      </c>
      <c r="AE28" s="8">
        <v>203.53899999999999</v>
      </c>
      <c r="AF28" s="8">
        <v>118.908</v>
      </c>
      <c r="AG28" s="8">
        <v>168.74799999999999</v>
      </c>
      <c r="AH28" s="8">
        <v>152.09100000000001</v>
      </c>
      <c r="AI28" s="8">
        <v>97.801000000000002</v>
      </c>
      <c r="AJ28" s="8">
        <v>109.631</v>
      </c>
      <c r="AK28" s="12">
        <v>12</v>
      </c>
      <c r="AM28" s="9">
        <f>+AP28/$AP$3</f>
        <v>5.8762523967595499E-3</v>
      </c>
      <c r="AN28" s="10">
        <f>+AN26+AM28</f>
        <v>0.9693426913420583</v>
      </c>
      <c r="AP28" s="5">
        <f>SUM(G28:AJ28)</f>
        <v>3927.9099999999994</v>
      </c>
    </row>
    <row r="29" spans="1:42" x14ac:dyDescent="0.2">
      <c r="A29" s="3" t="s">
        <v>51</v>
      </c>
      <c r="B29" s="3" t="s">
        <v>70</v>
      </c>
      <c r="C29" s="3" t="s">
        <v>7</v>
      </c>
      <c r="D29" s="3" t="s">
        <v>144</v>
      </c>
      <c r="E29" s="38" t="s">
        <v>11</v>
      </c>
      <c r="F29" s="3" t="s">
        <v>9</v>
      </c>
      <c r="G29" s="8"/>
      <c r="H29" s="8"/>
      <c r="I29" s="8"/>
      <c r="J29" s="8"/>
      <c r="K29" s="8"/>
      <c r="L29" s="8"/>
      <c r="M29" s="8"/>
      <c r="N29" s="8"/>
      <c r="O29" s="8"/>
      <c r="P29" s="8"/>
      <c r="Q29" s="8"/>
      <c r="R29" s="8"/>
      <c r="S29" s="8" t="s">
        <v>12</v>
      </c>
      <c r="T29" s="8" t="s">
        <v>12</v>
      </c>
      <c r="U29" s="8" t="s">
        <v>12</v>
      </c>
      <c r="V29" s="8">
        <v>-1</v>
      </c>
      <c r="W29" s="8">
        <v>-1</v>
      </c>
      <c r="X29" s="8" t="s">
        <v>49</v>
      </c>
      <c r="Y29" s="8">
        <v>-1</v>
      </c>
      <c r="Z29" s="8" t="s">
        <v>49</v>
      </c>
      <c r="AA29" s="8"/>
      <c r="AB29" s="8">
        <v>-1</v>
      </c>
      <c r="AC29" s="8">
        <v>-1</v>
      </c>
      <c r="AD29" s="8">
        <v>-1</v>
      </c>
      <c r="AE29" s="8" t="s">
        <v>14</v>
      </c>
      <c r="AF29" s="8" t="s">
        <v>12</v>
      </c>
      <c r="AG29" s="8" t="s">
        <v>14</v>
      </c>
      <c r="AH29" s="8" t="s">
        <v>14</v>
      </c>
      <c r="AI29" s="8" t="s">
        <v>14</v>
      </c>
      <c r="AJ29" s="8" t="s">
        <v>12</v>
      </c>
      <c r="AK29" s="12">
        <v>12</v>
      </c>
    </row>
    <row r="30" spans="1:42" x14ac:dyDescent="0.2">
      <c r="A30" s="3" t="s">
        <v>51</v>
      </c>
      <c r="B30" s="3" t="s">
        <v>70</v>
      </c>
      <c r="C30" s="3" t="s">
        <v>7</v>
      </c>
      <c r="D30" s="3" t="s">
        <v>139</v>
      </c>
      <c r="E30" s="38" t="s">
        <v>11</v>
      </c>
      <c r="F30" s="3" t="s">
        <v>8</v>
      </c>
      <c r="G30" s="8"/>
      <c r="H30" s="8"/>
      <c r="I30" s="8"/>
      <c r="J30" s="8"/>
      <c r="K30" s="8"/>
      <c r="L30" s="8"/>
      <c r="M30" s="8"/>
      <c r="N30" s="8"/>
      <c r="O30" s="8"/>
      <c r="P30" s="8"/>
      <c r="Q30" s="8"/>
      <c r="R30" s="8"/>
      <c r="S30" s="8"/>
      <c r="T30" s="8"/>
      <c r="U30" s="8"/>
      <c r="V30" s="8"/>
      <c r="W30" s="8"/>
      <c r="X30" s="8"/>
      <c r="Y30" s="8"/>
      <c r="Z30" s="8"/>
      <c r="AA30" s="8"/>
      <c r="AB30" s="8"/>
      <c r="AC30" s="8">
        <v>269.32600000000002</v>
      </c>
      <c r="AD30" s="8">
        <v>187.51400000000001</v>
      </c>
      <c r="AE30" s="8">
        <v>168.22</v>
      </c>
      <c r="AF30" s="8">
        <v>211.56800000000001</v>
      </c>
      <c r="AG30" s="8">
        <v>311.608</v>
      </c>
      <c r="AH30" s="8">
        <v>161.78800000000001</v>
      </c>
      <c r="AI30" s="8">
        <v>144.066</v>
      </c>
      <c r="AJ30" s="8">
        <v>1817.829</v>
      </c>
      <c r="AK30" s="12">
        <v>13</v>
      </c>
      <c r="AM30" s="9">
        <f>+AP30/$AP$3</f>
        <v>4.8948733208635416E-3</v>
      </c>
      <c r="AN30" s="10">
        <f>+AN28+AM30</f>
        <v>0.97423756466292188</v>
      </c>
      <c r="AP30" s="5">
        <f>SUM(G30:AJ30)</f>
        <v>3271.9189999999999</v>
      </c>
    </row>
    <row r="31" spans="1:42" x14ac:dyDescent="0.2">
      <c r="A31" s="3" t="s">
        <v>51</v>
      </c>
      <c r="B31" s="3" t="s">
        <v>70</v>
      </c>
      <c r="C31" s="3" t="s">
        <v>7</v>
      </c>
      <c r="D31" s="3" t="s">
        <v>139</v>
      </c>
      <c r="E31" s="38" t="s">
        <v>11</v>
      </c>
      <c r="F31" s="3" t="s">
        <v>9</v>
      </c>
      <c r="G31" s="8"/>
      <c r="H31" s="8"/>
      <c r="I31" s="8"/>
      <c r="J31" s="8"/>
      <c r="K31" s="8"/>
      <c r="L31" s="8"/>
      <c r="M31" s="8"/>
      <c r="N31" s="8"/>
      <c r="O31" s="8"/>
      <c r="P31" s="8"/>
      <c r="Q31" s="8"/>
      <c r="R31" s="8"/>
      <c r="S31" s="8" t="s">
        <v>13</v>
      </c>
      <c r="T31" s="8"/>
      <c r="U31" s="8"/>
      <c r="V31" s="8"/>
      <c r="W31" s="8"/>
      <c r="X31" s="8"/>
      <c r="Y31" s="8"/>
      <c r="Z31" s="8"/>
      <c r="AA31" s="8"/>
      <c r="AB31" s="8"/>
      <c r="AC31" s="8" t="s">
        <v>14</v>
      </c>
      <c r="AD31" s="8" t="s">
        <v>14</v>
      </c>
      <c r="AE31" s="8" t="s">
        <v>12</v>
      </c>
      <c r="AF31" s="8" t="s">
        <v>14</v>
      </c>
      <c r="AG31" s="8" t="s">
        <v>14</v>
      </c>
      <c r="AH31" s="8" t="s">
        <v>13</v>
      </c>
      <c r="AI31" s="8" t="s">
        <v>14</v>
      </c>
      <c r="AJ31" s="8" t="s">
        <v>13</v>
      </c>
      <c r="AK31" s="12">
        <v>13</v>
      </c>
    </row>
    <row r="32" spans="1:42" x14ac:dyDescent="0.2">
      <c r="A32" s="3" t="s">
        <v>51</v>
      </c>
      <c r="B32" s="3" t="s">
        <v>70</v>
      </c>
      <c r="C32" s="3" t="s">
        <v>7</v>
      </c>
      <c r="D32" s="3" t="s">
        <v>72</v>
      </c>
      <c r="E32" s="38" t="s">
        <v>21</v>
      </c>
      <c r="F32" s="3" t="s">
        <v>8</v>
      </c>
      <c r="G32" s="8">
        <v>29</v>
      </c>
      <c r="H32" s="8">
        <v>20</v>
      </c>
      <c r="I32" s="8">
        <v>31</v>
      </c>
      <c r="J32" s="8">
        <v>13</v>
      </c>
      <c r="K32" s="8">
        <v>22</v>
      </c>
      <c r="L32" s="8">
        <v>31</v>
      </c>
      <c r="M32" s="8">
        <v>25</v>
      </c>
      <c r="N32" s="8">
        <v>13</v>
      </c>
      <c r="O32" s="8">
        <v>19</v>
      </c>
      <c r="P32" s="8">
        <v>23</v>
      </c>
      <c r="Q32" s="8"/>
      <c r="R32" s="8">
        <v>36</v>
      </c>
      <c r="S32" s="8"/>
      <c r="T32" s="8"/>
      <c r="U32" s="8"/>
      <c r="V32" s="8">
        <v>1042</v>
      </c>
      <c r="W32" s="8">
        <v>521</v>
      </c>
      <c r="X32" s="8">
        <v>781.5</v>
      </c>
      <c r="Y32" s="8"/>
      <c r="Z32" s="8"/>
      <c r="AA32" s="8"/>
      <c r="AB32" s="8"/>
      <c r="AC32" s="8"/>
      <c r="AD32" s="8"/>
      <c r="AE32" s="8"/>
      <c r="AF32" s="8"/>
      <c r="AG32" s="8"/>
      <c r="AH32" s="8"/>
      <c r="AI32" s="8"/>
      <c r="AJ32" s="8"/>
      <c r="AK32" s="12">
        <v>14</v>
      </c>
      <c r="AM32" s="9">
        <f>+AP32/$AP$3</f>
        <v>3.8993897192536923E-3</v>
      </c>
      <c r="AN32" s="10">
        <f>+AN30+AM32</f>
        <v>0.97813695438217563</v>
      </c>
      <c r="AP32" s="5">
        <f>SUM(G32:AJ32)</f>
        <v>2606.5</v>
      </c>
    </row>
    <row r="33" spans="1:42" x14ac:dyDescent="0.2">
      <c r="A33" s="3" t="s">
        <v>51</v>
      </c>
      <c r="B33" s="3" t="s">
        <v>70</v>
      </c>
      <c r="C33" s="3" t="s">
        <v>7</v>
      </c>
      <c r="D33" s="3" t="s">
        <v>72</v>
      </c>
      <c r="E33" s="38" t="s">
        <v>21</v>
      </c>
      <c r="F33" s="3" t="s">
        <v>9</v>
      </c>
      <c r="G33" s="8">
        <v>-1</v>
      </c>
      <c r="H33" s="8">
        <v>-1</v>
      </c>
      <c r="I33" s="8">
        <v>-1</v>
      </c>
      <c r="J33" s="8">
        <v>-1</v>
      </c>
      <c r="K33" s="8">
        <v>-1</v>
      </c>
      <c r="L33" s="8">
        <v>-1</v>
      </c>
      <c r="M33" s="8">
        <v>-1</v>
      </c>
      <c r="N33" s="8">
        <v>-1</v>
      </c>
      <c r="O33" s="8">
        <v>-1</v>
      </c>
      <c r="P33" s="8">
        <v>-1</v>
      </c>
      <c r="Q33" s="8"/>
      <c r="R33" s="8">
        <v>-1</v>
      </c>
      <c r="S33" s="8"/>
      <c r="T33" s="8"/>
      <c r="U33" s="8"/>
      <c r="V33" s="8">
        <v>-1</v>
      </c>
      <c r="W33" s="8">
        <v>-1</v>
      </c>
      <c r="X33" s="8">
        <v>-1</v>
      </c>
      <c r="Y33" s="8"/>
      <c r="Z33" s="8"/>
      <c r="AA33" s="8"/>
      <c r="AB33" s="8"/>
      <c r="AC33" s="8"/>
      <c r="AD33" s="8"/>
      <c r="AE33" s="8"/>
      <c r="AF33" s="8"/>
      <c r="AG33" s="8"/>
      <c r="AH33" s="8"/>
      <c r="AI33" s="8"/>
      <c r="AJ33" s="8"/>
      <c r="AK33" s="12">
        <v>14</v>
      </c>
    </row>
    <row r="34" spans="1:42" x14ac:dyDescent="0.2">
      <c r="A34" s="3" t="s">
        <v>51</v>
      </c>
      <c r="B34" s="3" t="s">
        <v>70</v>
      </c>
      <c r="C34" s="3" t="s">
        <v>7</v>
      </c>
      <c r="D34" s="3" t="s">
        <v>144</v>
      </c>
      <c r="E34" s="38" t="s">
        <v>31</v>
      </c>
      <c r="F34" s="3" t="s">
        <v>8</v>
      </c>
      <c r="G34" s="8"/>
      <c r="H34" s="8"/>
      <c r="I34" s="8"/>
      <c r="J34" s="8"/>
      <c r="K34" s="8"/>
      <c r="L34" s="8"/>
      <c r="M34" s="8"/>
      <c r="N34" s="8"/>
      <c r="O34" s="8"/>
      <c r="P34" s="8"/>
      <c r="Q34" s="8"/>
      <c r="R34" s="8"/>
      <c r="S34" s="8"/>
      <c r="T34" s="8"/>
      <c r="U34" s="8">
        <v>385.56900000000002</v>
      </c>
      <c r="V34" s="8"/>
      <c r="W34" s="8"/>
      <c r="X34" s="8"/>
      <c r="Y34" s="8"/>
      <c r="Z34" s="8"/>
      <c r="AA34" s="8"/>
      <c r="AB34" s="8"/>
      <c r="AC34" s="8">
        <v>269.87099999999998</v>
      </c>
      <c r="AD34" s="8">
        <v>187.08799999999999</v>
      </c>
      <c r="AE34" s="8"/>
      <c r="AF34" s="8">
        <v>201.245</v>
      </c>
      <c r="AG34" s="8">
        <v>382.15</v>
      </c>
      <c r="AH34" s="8">
        <v>339.32</v>
      </c>
      <c r="AI34" s="8">
        <v>342.50200000000001</v>
      </c>
      <c r="AJ34" s="8">
        <v>318.83699999999999</v>
      </c>
      <c r="AK34" s="12">
        <v>15</v>
      </c>
      <c r="AM34" s="9">
        <f>+AP34/$AP$3</f>
        <v>3.6302278548728424E-3</v>
      </c>
      <c r="AN34" s="10">
        <f>+AN32+AM34</f>
        <v>0.98176718223704851</v>
      </c>
      <c r="AP34" s="5">
        <f>SUM(G34:AJ34)</f>
        <v>2426.5820000000003</v>
      </c>
    </row>
    <row r="35" spans="1:42" x14ac:dyDescent="0.2">
      <c r="A35" s="3" t="s">
        <v>51</v>
      </c>
      <c r="B35" s="3" t="s">
        <v>70</v>
      </c>
      <c r="C35" s="3" t="s">
        <v>7</v>
      </c>
      <c r="D35" s="3" t="s">
        <v>144</v>
      </c>
      <c r="E35" s="38" t="s">
        <v>31</v>
      </c>
      <c r="F35" s="3" t="s">
        <v>9</v>
      </c>
      <c r="G35" s="8"/>
      <c r="H35" s="8"/>
      <c r="I35" s="8"/>
      <c r="J35" s="8"/>
      <c r="K35" s="8"/>
      <c r="L35" s="8"/>
      <c r="M35" s="8"/>
      <c r="N35" s="8" t="s">
        <v>12</v>
      </c>
      <c r="O35" s="8" t="s">
        <v>12</v>
      </c>
      <c r="P35" s="8"/>
      <c r="Q35" s="8" t="s">
        <v>12</v>
      </c>
      <c r="R35" s="8" t="s">
        <v>12</v>
      </c>
      <c r="S35" s="8" t="s">
        <v>12</v>
      </c>
      <c r="T35" s="8"/>
      <c r="U35" s="8" t="s">
        <v>12</v>
      </c>
      <c r="V35" s="8"/>
      <c r="W35" s="8"/>
      <c r="X35" s="8"/>
      <c r="Y35" s="8"/>
      <c r="Z35" s="8"/>
      <c r="AA35" s="8"/>
      <c r="AB35" s="8"/>
      <c r="AC35" s="8">
        <v>-1</v>
      </c>
      <c r="AD35" s="8">
        <v>-1</v>
      </c>
      <c r="AE35" s="8"/>
      <c r="AF35" s="8">
        <v>-1</v>
      </c>
      <c r="AG35" s="8">
        <v>-1</v>
      </c>
      <c r="AH35" s="8">
        <v>-1</v>
      </c>
      <c r="AI35" s="8">
        <v>-1</v>
      </c>
      <c r="AJ35" s="8">
        <v>-1</v>
      </c>
      <c r="AK35" s="12">
        <v>15</v>
      </c>
    </row>
    <row r="36" spans="1:42" x14ac:dyDescent="0.2">
      <c r="A36" s="3" t="s">
        <v>51</v>
      </c>
      <c r="B36" s="3" t="s">
        <v>70</v>
      </c>
      <c r="C36" s="3" t="s">
        <v>7</v>
      </c>
      <c r="D36" s="3" t="s">
        <v>76</v>
      </c>
      <c r="E36" s="38" t="s">
        <v>11</v>
      </c>
      <c r="F36" s="3" t="s">
        <v>8</v>
      </c>
      <c r="G36" s="8">
        <v>40</v>
      </c>
      <c r="H36" s="8"/>
      <c r="I36" s="8"/>
      <c r="J36" s="8"/>
      <c r="K36" s="8"/>
      <c r="L36" s="8"/>
      <c r="M36" s="8"/>
      <c r="N36" s="8"/>
      <c r="O36" s="8"/>
      <c r="P36" s="8"/>
      <c r="Q36" s="8"/>
      <c r="R36" s="8"/>
      <c r="S36" s="8"/>
      <c r="T36" s="8"/>
      <c r="U36" s="8"/>
      <c r="V36" s="8"/>
      <c r="W36" s="8"/>
      <c r="X36" s="8"/>
      <c r="Y36" s="8"/>
      <c r="Z36" s="8"/>
      <c r="AA36" s="8"/>
      <c r="AB36" s="8"/>
      <c r="AC36" s="8">
        <v>705</v>
      </c>
      <c r="AD36" s="8">
        <v>780</v>
      </c>
      <c r="AE36" s="8">
        <v>82</v>
      </c>
      <c r="AF36" s="8">
        <v>75</v>
      </c>
      <c r="AG36" s="8">
        <v>71</v>
      </c>
      <c r="AH36" s="8">
        <v>65</v>
      </c>
      <c r="AI36" s="8">
        <v>45</v>
      </c>
      <c r="AJ36" s="8">
        <v>35</v>
      </c>
      <c r="AK36" s="12">
        <v>16</v>
      </c>
      <c r="AM36" s="9">
        <f>+AP36/$AP$3</f>
        <v>2.8394558554166536E-3</v>
      </c>
      <c r="AN36" s="10">
        <f>+AN34+AM36</f>
        <v>0.98460663809246518</v>
      </c>
      <c r="AP36" s="5">
        <f>SUM(G36:AJ36)</f>
        <v>1898</v>
      </c>
    </row>
    <row r="37" spans="1:42" x14ac:dyDescent="0.2">
      <c r="A37" s="3" t="s">
        <v>51</v>
      </c>
      <c r="B37" s="3" t="s">
        <v>70</v>
      </c>
      <c r="C37" s="3" t="s">
        <v>7</v>
      </c>
      <c r="D37" s="3" t="s">
        <v>76</v>
      </c>
      <c r="E37" s="38" t="s">
        <v>11</v>
      </c>
      <c r="F37" s="3" t="s">
        <v>9</v>
      </c>
      <c r="G37" s="8">
        <v>-1</v>
      </c>
      <c r="H37" s="8"/>
      <c r="I37" s="8"/>
      <c r="J37" s="8"/>
      <c r="K37" s="8"/>
      <c r="L37" s="8"/>
      <c r="M37" s="8"/>
      <c r="N37" s="8"/>
      <c r="O37" s="8"/>
      <c r="P37" s="8"/>
      <c r="Q37" s="8"/>
      <c r="R37" s="8"/>
      <c r="S37" s="8"/>
      <c r="T37" s="8"/>
      <c r="U37" s="8"/>
      <c r="V37" s="8"/>
      <c r="W37" s="8"/>
      <c r="X37" s="8"/>
      <c r="Y37" s="8"/>
      <c r="Z37" s="8"/>
      <c r="AA37" s="8"/>
      <c r="AB37" s="8"/>
      <c r="AC37" s="8">
        <v>-1</v>
      </c>
      <c r="AD37" s="8">
        <v>-1</v>
      </c>
      <c r="AE37" s="8">
        <v>-1</v>
      </c>
      <c r="AF37" s="8">
        <v>-1</v>
      </c>
      <c r="AG37" s="8">
        <v>-1</v>
      </c>
      <c r="AH37" s="8">
        <v>-1</v>
      </c>
      <c r="AI37" s="8">
        <v>-1</v>
      </c>
      <c r="AJ37" s="8">
        <v>-1</v>
      </c>
      <c r="AK37" s="12">
        <v>16</v>
      </c>
    </row>
    <row r="38" spans="1:42" x14ac:dyDescent="0.2">
      <c r="A38" s="3" t="s">
        <v>51</v>
      </c>
      <c r="B38" s="3" t="s">
        <v>70</v>
      </c>
      <c r="C38" s="3" t="s">
        <v>7</v>
      </c>
      <c r="D38" s="3" t="s">
        <v>73</v>
      </c>
      <c r="E38" s="38" t="s">
        <v>21</v>
      </c>
      <c r="F38" s="3" t="s">
        <v>8</v>
      </c>
      <c r="G38" s="8">
        <v>640</v>
      </c>
      <c r="H38" s="8">
        <v>648</v>
      </c>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12">
        <v>17</v>
      </c>
      <c r="AM38" s="9">
        <f>+AP38/$AP$3</f>
        <v>1.9268804751194151E-3</v>
      </c>
      <c r="AN38" s="10">
        <f>+AN36+AM38</f>
        <v>0.98653351856758464</v>
      </c>
      <c r="AP38" s="5">
        <f>SUM(G38:AJ38)</f>
        <v>1288</v>
      </c>
    </row>
    <row r="39" spans="1:42" x14ac:dyDescent="0.2">
      <c r="A39" s="3" t="s">
        <v>51</v>
      </c>
      <c r="B39" s="3" t="s">
        <v>70</v>
      </c>
      <c r="C39" s="3" t="s">
        <v>7</v>
      </c>
      <c r="D39" s="3" t="s">
        <v>73</v>
      </c>
      <c r="E39" s="38" t="s">
        <v>21</v>
      </c>
      <c r="F39" s="3" t="s">
        <v>9</v>
      </c>
      <c r="G39" s="8">
        <v>-1</v>
      </c>
      <c r="H39" s="8">
        <v>-1</v>
      </c>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12">
        <v>17</v>
      </c>
    </row>
    <row r="40" spans="1:42" x14ac:dyDescent="0.2">
      <c r="A40" s="3" t="s">
        <v>51</v>
      </c>
      <c r="B40" s="3" t="s">
        <v>70</v>
      </c>
      <c r="C40" s="3" t="s">
        <v>17</v>
      </c>
      <c r="D40" s="3" t="s">
        <v>74</v>
      </c>
      <c r="E40" s="38" t="s">
        <v>21</v>
      </c>
      <c r="F40" s="3" t="s">
        <v>8</v>
      </c>
      <c r="G40" s="8">
        <v>300</v>
      </c>
      <c r="H40" s="8">
        <v>300</v>
      </c>
      <c r="I40" s="8">
        <v>300</v>
      </c>
      <c r="J40" s="8">
        <v>300</v>
      </c>
      <c r="K40" s="8">
        <v>75</v>
      </c>
      <c r="L40" s="8"/>
      <c r="M40" s="8"/>
      <c r="N40" s="8"/>
      <c r="O40" s="8"/>
      <c r="P40" s="8"/>
      <c r="Q40" s="8"/>
      <c r="R40" s="8"/>
      <c r="S40" s="8"/>
      <c r="T40" s="8"/>
      <c r="U40" s="8"/>
      <c r="V40" s="8"/>
      <c r="W40" s="8"/>
      <c r="X40" s="8"/>
      <c r="Y40" s="8"/>
      <c r="Z40" s="8"/>
      <c r="AA40" s="8"/>
      <c r="AB40" s="8"/>
      <c r="AC40" s="8"/>
      <c r="AD40" s="8"/>
      <c r="AE40" s="8"/>
      <c r="AF40" s="8"/>
      <c r="AG40" s="8"/>
      <c r="AH40" s="8"/>
      <c r="AI40" s="8"/>
      <c r="AJ40" s="8"/>
      <c r="AK40" s="12">
        <v>18</v>
      </c>
      <c r="AM40" s="9">
        <f>+AP40/$AP$3</f>
        <v>1.9074321473425888E-3</v>
      </c>
      <c r="AN40" s="10">
        <f>+AN38+AM40</f>
        <v>0.98844095071492721</v>
      </c>
      <c r="AP40" s="5">
        <f>SUM(G40:AJ40)</f>
        <v>1275</v>
      </c>
    </row>
    <row r="41" spans="1:42" x14ac:dyDescent="0.2">
      <c r="A41" s="3" t="s">
        <v>51</v>
      </c>
      <c r="B41" s="3" t="s">
        <v>70</v>
      </c>
      <c r="C41" s="3" t="s">
        <v>17</v>
      </c>
      <c r="D41" s="3" t="s">
        <v>74</v>
      </c>
      <c r="E41" s="38" t="s">
        <v>21</v>
      </c>
      <c r="F41" s="3" t="s">
        <v>9</v>
      </c>
      <c r="G41" s="8">
        <v>-1</v>
      </c>
      <c r="H41" s="8">
        <v>-1</v>
      </c>
      <c r="I41" s="8">
        <v>-1</v>
      </c>
      <c r="J41" s="8">
        <v>-1</v>
      </c>
      <c r="K41" s="8">
        <v>-1</v>
      </c>
      <c r="L41" s="8"/>
      <c r="M41" s="8"/>
      <c r="N41" s="8"/>
      <c r="O41" s="8"/>
      <c r="P41" s="8"/>
      <c r="Q41" s="8"/>
      <c r="R41" s="8"/>
      <c r="S41" s="8"/>
      <c r="T41" s="8"/>
      <c r="U41" s="8"/>
      <c r="V41" s="8"/>
      <c r="W41" s="8"/>
      <c r="X41" s="8"/>
      <c r="Y41" s="8"/>
      <c r="Z41" s="8"/>
      <c r="AA41" s="8"/>
      <c r="AB41" s="8"/>
      <c r="AC41" s="8"/>
      <c r="AD41" s="8"/>
      <c r="AE41" s="8"/>
      <c r="AF41" s="8"/>
      <c r="AG41" s="8"/>
      <c r="AH41" s="8"/>
      <c r="AI41" s="8"/>
      <c r="AJ41" s="8"/>
      <c r="AK41" s="12">
        <v>18</v>
      </c>
    </row>
    <row r="42" spans="1:42" x14ac:dyDescent="0.2">
      <c r="A42" s="3" t="s">
        <v>51</v>
      </c>
      <c r="B42" s="3" t="s">
        <v>70</v>
      </c>
      <c r="C42" s="3" t="s">
        <v>7</v>
      </c>
      <c r="D42" s="3" t="s">
        <v>72</v>
      </c>
      <c r="E42" s="38" t="s">
        <v>31</v>
      </c>
      <c r="F42" s="3" t="s">
        <v>8</v>
      </c>
      <c r="G42" s="8">
        <v>75</v>
      </c>
      <c r="H42" s="8">
        <v>66</v>
      </c>
      <c r="I42" s="8">
        <v>98</v>
      </c>
      <c r="J42" s="8">
        <v>45</v>
      </c>
      <c r="K42" s="8">
        <v>51</v>
      </c>
      <c r="L42" s="8">
        <v>91</v>
      </c>
      <c r="M42" s="8">
        <v>74</v>
      </c>
      <c r="N42" s="8">
        <v>46</v>
      </c>
      <c r="O42" s="8">
        <v>39</v>
      </c>
      <c r="P42" s="8">
        <v>157</v>
      </c>
      <c r="Q42" s="8"/>
      <c r="R42" s="8">
        <v>112</v>
      </c>
      <c r="S42" s="8">
        <v>133</v>
      </c>
      <c r="T42" s="8">
        <v>24</v>
      </c>
      <c r="U42" s="8">
        <v>27</v>
      </c>
      <c r="V42" s="8"/>
      <c r="W42" s="8">
        <v>13.5</v>
      </c>
      <c r="X42" s="8">
        <v>6.75</v>
      </c>
      <c r="Y42" s="8"/>
      <c r="Z42" s="8"/>
      <c r="AA42" s="8"/>
      <c r="AB42" s="8"/>
      <c r="AC42" s="8"/>
      <c r="AD42" s="8"/>
      <c r="AE42" s="8"/>
      <c r="AF42" s="8"/>
      <c r="AG42" s="8"/>
      <c r="AH42" s="8"/>
      <c r="AI42" s="8"/>
      <c r="AJ42" s="8"/>
      <c r="AK42" s="12">
        <v>19</v>
      </c>
      <c r="AM42" s="9">
        <f>+AP42/$AP$3</f>
        <v>1.5831686822943487E-3</v>
      </c>
      <c r="AN42" s="10">
        <f>+AN40+AM42</f>
        <v>0.99002411939722157</v>
      </c>
      <c r="AP42" s="5">
        <f>SUM(G42:AJ42)</f>
        <v>1058.25</v>
      </c>
    </row>
    <row r="43" spans="1:42" x14ac:dyDescent="0.2">
      <c r="A43" s="3" t="s">
        <v>51</v>
      </c>
      <c r="B43" s="3" t="s">
        <v>70</v>
      </c>
      <c r="C43" s="3" t="s">
        <v>7</v>
      </c>
      <c r="D43" s="3" t="s">
        <v>72</v>
      </c>
      <c r="E43" s="38" t="s">
        <v>31</v>
      </c>
      <c r="F43" s="3" t="s">
        <v>9</v>
      </c>
      <c r="G43" s="8">
        <v>-1</v>
      </c>
      <c r="H43" s="8">
        <v>-1</v>
      </c>
      <c r="I43" s="8">
        <v>-1</v>
      </c>
      <c r="J43" s="8">
        <v>-1</v>
      </c>
      <c r="K43" s="8">
        <v>-1</v>
      </c>
      <c r="L43" s="8">
        <v>-1</v>
      </c>
      <c r="M43" s="8">
        <v>-1</v>
      </c>
      <c r="N43" s="8">
        <v>-1</v>
      </c>
      <c r="O43" s="8">
        <v>-1</v>
      </c>
      <c r="P43" s="8">
        <v>-1</v>
      </c>
      <c r="Q43" s="8"/>
      <c r="R43" s="8">
        <v>-1</v>
      </c>
      <c r="S43" s="8">
        <v>-1</v>
      </c>
      <c r="T43" s="8">
        <v>-1</v>
      </c>
      <c r="U43" s="8">
        <v>-1</v>
      </c>
      <c r="V43" s="8"/>
      <c r="W43" s="8">
        <v>-1</v>
      </c>
      <c r="X43" s="8">
        <v>-1</v>
      </c>
      <c r="Y43" s="8"/>
      <c r="Z43" s="8"/>
      <c r="AA43" s="8"/>
      <c r="AB43" s="8"/>
      <c r="AC43" s="8"/>
      <c r="AD43" s="8"/>
      <c r="AE43" s="8"/>
      <c r="AF43" s="8"/>
      <c r="AG43" s="8"/>
      <c r="AH43" s="8"/>
      <c r="AI43" s="8"/>
      <c r="AJ43" s="8"/>
      <c r="AK43" s="12">
        <v>19</v>
      </c>
    </row>
    <row r="44" spans="1:42" x14ac:dyDescent="0.2">
      <c r="A44" s="3" t="s">
        <v>51</v>
      </c>
      <c r="B44" s="3" t="s">
        <v>70</v>
      </c>
      <c r="C44" s="3" t="s">
        <v>7</v>
      </c>
      <c r="D44" s="3" t="s">
        <v>139</v>
      </c>
      <c r="E44" s="38" t="s">
        <v>34</v>
      </c>
      <c r="F44" s="3" t="s">
        <v>8</v>
      </c>
      <c r="G44" s="8"/>
      <c r="H44" s="8">
        <v>3</v>
      </c>
      <c r="I44" s="8">
        <v>8</v>
      </c>
      <c r="J44" s="8">
        <v>9</v>
      </c>
      <c r="K44" s="8">
        <v>9</v>
      </c>
      <c r="L44" s="8">
        <v>20</v>
      </c>
      <c r="M44" s="8">
        <v>14</v>
      </c>
      <c r="N44" s="8">
        <v>20.399999999999999</v>
      </c>
      <c r="O44" s="8">
        <v>22</v>
      </c>
      <c r="P44" s="8">
        <v>13.2</v>
      </c>
      <c r="Q44" s="8"/>
      <c r="R44" s="8"/>
      <c r="S44" s="8">
        <v>13.141</v>
      </c>
      <c r="T44" s="8">
        <v>8.93</v>
      </c>
      <c r="U44" s="8">
        <v>22.613</v>
      </c>
      <c r="V44" s="8">
        <v>5.64</v>
      </c>
      <c r="W44" s="8">
        <v>21.946999999999999</v>
      </c>
      <c r="X44" s="8">
        <v>60.348999999999997</v>
      </c>
      <c r="Y44" s="8">
        <v>34.722999999999999</v>
      </c>
      <c r="Z44" s="8">
        <v>21.696999999999999</v>
      </c>
      <c r="AA44" s="8">
        <v>74.721000000000004</v>
      </c>
      <c r="AB44" s="8">
        <v>65.347999999999999</v>
      </c>
      <c r="AC44" s="8">
        <v>76.793000000000006</v>
      </c>
      <c r="AD44" s="8">
        <v>67.015000000000001</v>
      </c>
      <c r="AE44" s="8">
        <v>43.16</v>
      </c>
      <c r="AF44" s="8">
        <v>36.268000000000001</v>
      </c>
      <c r="AG44" s="8">
        <v>70.742999999999995</v>
      </c>
      <c r="AH44" s="8">
        <v>92.92</v>
      </c>
      <c r="AI44" s="8">
        <v>63.183999999999997</v>
      </c>
      <c r="AJ44" s="8">
        <v>65.8</v>
      </c>
      <c r="AK44" s="12">
        <v>20</v>
      </c>
      <c r="AM44" s="9">
        <f>+AP44/$AP$3</f>
        <v>1.4415579276252073E-3</v>
      </c>
      <c r="AN44" s="10">
        <f>+AN42+AM44</f>
        <v>0.99146567732484681</v>
      </c>
      <c r="AP44" s="5">
        <f>SUM(G44:AJ44)</f>
        <v>963.59199999999976</v>
      </c>
    </row>
    <row r="45" spans="1:42" x14ac:dyDescent="0.2">
      <c r="A45" s="3" t="s">
        <v>51</v>
      </c>
      <c r="B45" s="3" t="s">
        <v>70</v>
      </c>
      <c r="C45" s="3" t="s">
        <v>7</v>
      </c>
      <c r="D45" s="3" t="s">
        <v>139</v>
      </c>
      <c r="E45" s="38" t="s">
        <v>34</v>
      </c>
      <c r="F45" s="3" t="s">
        <v>9</v>
      </c>
      <c r="G45" s="8" t="s">
        <v>13</v>
      </c>
      <c r="H45" s="8">
        <v>-1</v>
      </c>
      <c r="I45" s="8" t="s">
        <v>13</v>
      </c>
      <c r="J45" s="8" t="s">
        <v>13</v>
      </c>
      <c r="K45" s="8" t="s">
        <v>13</v>
      </c>
      <c r="L45" s="8" t="s">
        <v>13</v>
      </c>
      <c r="M45" s="8">
        <v>-1</v>
      </c>
      <c r="N45" s="8">
        <v>-1</v>
      </c>
      <c r="O45" s="8" t="s">
        <v>13</v>
      </c>
      <c r="P45" s="8" t="s">
        <v>13</v>
      </c>
      <c r="Q45" s="8"/>
      <c r="R45" s="8"/>
      <c r="S45" s="8">
        <v>-1</v>
      </c>
      <c r="T45" s="8">
        <v>-1</v>
      </c>
      <c r="U45" s="8">
        <v>-1</v>
      </c>
      <c r="V45" s="8" t="s">
        <v>14</v>
      </c>
      <c r="W45" s="8" t="s">
        <v>49</v>
      </c>
      <c r="X45" s="8" t="s">
        <v>49</v>
      </c>
      <c r="Y45" s="8" t="s">
        <v>13</v>
      </c>
      <c r="Z45" s="8" t="s">
        <v>49</v>
      </c>
      <c r="AA45" s="8" t="s">
        <v>14</v>
      </c>
      <c r="AB45" s="8" t="s">
        <v>14</v>
      </c>
      <c r="AC45" s="8" t="s">
        <v>14</v>
      </c>
      <c r="AD45" s="8" t="s">
        <v>14</v>
      </c>
      <c r="AE45" s="8" t="s">
        <v>14</v>
      </c>
      <c r="AF45" s="8" t="s">
        <v>14</v>
      </c>
      <c r="AG45" s="8" t="s">
        <v>14</v>
      </c>
      <c r="AH45" s="8" t="s">
        <v>13</v>
      </c>
      <c r="AI45" s="8" t="s">
        <v>14</v>
      </c>
      <c r="AJ45" s="8" t="s">
        <v>14</v>
      </c>
      <c r="AK45" s="12">
        <v>20</v>
      </c>
    </row>
    <row r="46" spans="1:42" x14ac:dyDescent="0.2">
      <c r="A46" s="3" t="s">
        <v>51</v>
      </c>
      <c r="B46" s="3" t="s">
        <v>70</v>
      </c>
      <c r="C46" s="3" t="s">
        <v>7</v>
      </c>
      <c r="D46" s="3" t="s">
        <v>147</v>
      </c>
      <c r="E46" s="38" t="s">
        <v>11</v>
      </c>
      <c r="F46" s="3" t="s">
        <v>8</v>
      </c>
      <c r="G46" s="8">
        <v>6</v>
      </c>
      <c r="H46" s="8">
        <v>70</v>
      </c>
      <c r="I46" s="8"/>
      <c r="J46" s="8"/>
      <c r="K46" s="8"/>
      <c r="L46" s="8">
        <v>25</v>
      </c>
      <c r="M46" s="8">
        <v>120</v>
      </c>
      <c r="N46" s="8"/>
      <c r="O46" s="8"/>
      <c r="P46" s="8"/>
      <c r="Q46" s="8"/>
      <c r="R46" s="8"/>
      <c r="S46" s="8"/>
      <c r="T46" s="8"/>
      <c r="U46" s="8"/>
      <c r="V46" s="8"/>
      <c r="W46" s="8"/>
      <c r="X46" s="8">
        <v>40.755000000000003</v>
      </c>
      <c r="Y46" s="8">
        <v>22.064</v>
      </c>
      <c r="Z46" s="8">
        <v>10.96</v>
      </c>
      <c r="AA46" s="8">
        <v>37.31</v>
      </c>
      <c r="AB46" s="8">
        <v>34.531999999999996</v>
      </c>
      <c r="AC46" s="8">
        <v>16.701000000000001</v>
      </c>
      <c r="AD46" s="8">
        <v>8.3800000000000008</v>
      </c>
      <c r="AE46" s="8">
        <v>8.2230000000000008</v>
      </c>
      <c r="AF46" s="8">
        <v>13.974</v>
      </c>
      <c r="AG46" s="8">
        <v>21.693000000000001</v>
      </c>
      <c r="AH46" s="8">
        <v>10.715</v>
      </c>
      <c r="AI46" s="8">
        <v>8.6370000000000005</v>
      </c>
      <c r="AJ46" s="8">
        <v>2.2269999999999999</v>
      </c>
      <c r="AK46" s="12">
        <v>21</v>
      </c>
      <c r="AM46" s="9">
        <f>+AP46/$AP$3</f>
        <v>6.8393934292765367E-4</v>
      </c>
      <c r="AN46" s="10">
        <f>+AN44+AM46</f>
        <v>0.99214961666777446</v>
      </c>
      <c r="AP46" s="5">
        <f>SUM(G46:AJ46)</f>
        <v>457.17099999999994</v>
      </c>
    </row>
    <row r="47" spans="1:42" x14ac:dyDescent="0.2">
      <c r="A47" s="3" t="s">
        <v>51</v>
      </c>
      <c r="B47" s="3" t="s">
        <v>70</v>
      </c>
      <c r="C47" s="3" t="s">
        <v>7</v>
      </c>
      <c r="D47" s="3" t="s">
        <v>147</v>
      </c>
      <c r="E47" s="38" t="s">
        <v>11</v>
      </c>
      <c r="F47" s="3" t="s">
        <v>9</v>
      </c>
      <c r="G47" s="8" t="s">
        <v>13</v>
      </c>
      <c r="H47" s="8">
        <v>-1</v>
      </c>
      <c r="I47" s="8"/>
      <c r="J47" s="8"/>
      <c r="K47" s="8"/>
      <c r="L47" s="8">
        <v>-1</v>
      </c>
      <c r="M47" s="8">
        <v>-1</v>
      </c>
      <c r="N47" s="8"/>
      <c r="O47" s="8"/>
      <c r="P47" s="8"/>
      <c r="Q47" s="8"/>
      <c r="R47" s="8"/>
      <c r="S47" s="8"/>
      <c r="T47" s="8"/>
      <c r="U47" s="8"/>
      <c r="V47" s="8"/>
      <c r="W47" s="8"/>
      <c r="X47" s="8" t="s">
        <v>13</v>
      </c>
      <c r="Y47" s="8" t="s">
        <v>13</v>
      </c>
      <c r="Z47" s="8" t="s">
        <v>13</v>
      </c>
      <c r="AA47" s="8" t="s">
        <v>13</v>
      </c>
      <c r="AB47" s="8" t="s">
        <v>13</v>
      </c>
      <c r="AC47" s="8" t="s">
        <v>13</v>
      </c>
      <c r="AD47" s="8" t="s">
        <v>13</v>
      </c>
      <c r="AE47" s="8" t="s">
        <v>13</v>
      </c>
      <c r="AF47" s="8" t="s">
        <v>13</v>
      </c>
      <c r="AG47" s="8" t="s">
        <v>13</v>
      </c>
      <c r="AH47" s="8" t="s">
        <v>13</v>
      </c>
      <c r="AI47" s="8" t="s">
        <v>13</v>
      </c>
      <c r="AJ47" s="8" t="s">
        <v>13</v>
      </c>
      <c r="AK47" s="12">
        <v>21</v>
      </c>
    </row>
    <row r="48" spans="1:42" x14ac:dyDescent="0.2">
      <c r="A48" s="3" t="s">
        <v>51</v>
      </c>
      <c r="B48" s="3" t="s">
        <v>70</v>
      </c>
      <c r="C48" s="3" t="s">
        <v>7</v>
      </c>
      <c r="D48" s="3" t="s">
        <v>54</v>
      </c>
      <c r="E48" s="38" t="s">
        <v>25</v>
      </c>
      <c r="F48" s="3" t="s">
        <v>8</v>
      </c>
      <c r="G48" s="8"/>
      <c r="H48" s="8"/>
      <c r="I48" s="8"/>
      <c r="J48" s="8"/>
      <c r="K48" s="8"/>
      <c r="L48" s="8"/>
      <c r="M48" s="8"/>
      <c r="N48" s="8"/>
      <c r="O48" s="8"/>
      <c r="P48" s="8"/>
      <c r="Q48" s="8"/>
      <c r="R48" s="8"/>
      <c r="S48" s="8">
        <v>11</v>
      </c>
      <c r="T48" s="8">
        <v>54</v>
      </c>
      <c r="U48" s="8">
        <v>56</v>
      </c>
      <c r="V48" s="8">
        <v>86</v>
      </c>
      <c r="W48" s="8">
        <v>29</v>
      </c>
      <c r="X48" s="8">
        <v>5</v>
      </c>
      <c r="Y48" s="8">
        <v>5</v>
      </c>
      <c r="Z48" s="8">
        <v>0.4</v>
      </c>
      <c r="AA48" s="8">
        <v>0.2</v>
      </c>
      <c r="AB48" s="8">
        <v>5</v>
      </c>
      <c r="AC48" s="8">
        <v>20.399999999999999</v>
      </c>
      <c r="AD48" s="8">
        <v>40</v>
      </c>
      <c r="AE48" s="8">
        <v>35</v>
      </c>
      <c r="AF48" s="8">
        <v>21</v>
      </c>
      <c r="AG48" s="8">
        <v>46</v>
      </c>
      <c r="AH48" s="8">
        <v>6</v>
      </c>
      <c r="AI48" s="8">
        <v>10.23</v>
      </c>
      <c r="AJ48" s="8">
        <v>8.73</v>
      </c>
      <c r="AK48" s="12">
        <v>22</v>
      </c>
      <c r="AM48" s="9">
        <f>+AP48/$AP$3</f>
        <v>6.5669522776274725E-4</v>
      </c>
      <c r="AN48" s="10">
        <f>+AN46+AM48</f>
        <v>0.99280631189553725</v>
      </c>
      <c r="AP48" s="5">
        <f>SUM(G48:AJ48)</f>
        <v>438.96000000000004</v>
      </c>
    </row>
    <row r="49" spans="1:42" x14ac:dyDescent="0.2">
      <c r="A49" s="3" t="s">
        <v>51</v>
      </c>
      <c r="B49" s="3" t="s">
        <v>70</v>
      </c>
      <c r="C49" s="3" t="s">
        <v>7</v>
      </c>
      <c r="D49" s="3" t="s">
        <v>54</v>
      </c>
      <c r="E49" s="38" t="s">
        <v>25</v>
      </c>
      <c r="F49" s="3" t="s">
        <v>9</v>
      </c>
      <c r="G49" s="8"/>
      <c r="H49" s="8"/>
      <c r="I49" s="8"/>
      <c r="J49" s="8"/>
      <c r="K49" s="8"/>
      <c r="L49" s="8"/>
      <c r="M49" s="8"/>
      <c r="N49" s="8"/>
      <c r="O49" s="8"/>
      <c r="P49" s="8"/>
      <c r="Q49" s="8"/>
      <c r="R49" s="8"/>
      <c r="S49" s="8">
        <v>-1</v>
      </c>
      <c r="T49" s="8">
        <v>-1</v>
      </c>
      <c r="U49" s="8">
        <v>-1</v>
      </c>
      <c r="V49" s="8">
        <v>-1</v>
      </c>
      <c r="W49" s="8">
        <v>-1</v>
      </c>
      <c r="X49" s="8">
        <v>-1</v>
      </c>
      <c r="Y49" s="8">
        <v>-1</v>
      </c>
      <c r="Z49" s="8">
        <v>-1</v>
      </c>
      <c r="AA49" s="8">
        <v>-1</v>
      </c>
      <c r="AB49" s="8">
        <v>-1</v>
      </c>
      <c r="AC49" s="8">
        <v>-1</v>
      </c>
      <c r="AD49" s="8">
        <v>-1</v>
      </c>
      <c r="AE49" s="8">
        <v>-1</v>
      </c>
      <c r="AF49" s="8">
        <v>-1</v>
      </c>
      <c r="AG49" s="8" t="s">
        <v>13</v>
      </c>
      <c r="AH49" s="8">
        <v>-1</v>
      </c>
      <c r="AI49" s="8">
        <v>-1</v>
      </c>
      <c r="AJ49" s="8">
        <v>-1</v>
      </c>
      <c r="AK49" s="12">
        <v>22</v>
      </c>
    </row>
    <row r="50" spans="1:42" x14ac:dyDescent="0.2">
      <c r="A50" s="3" t="s">
        <v>51</v>
      </c>
      <c r="B50" s="3" t="s">
        <v>70</v>
      </c>
      <c r="C50" s="3" t="s">
        <v>7</v>
      </c>
      <c r="D50" s="3" t="s">
        <v>165</v>
      </c>
      <c r="E50" s="38" t="s">
        <v>33</v>
      </c>
      <c r="F50" s="3" t="s">
        <v>8</v>
      </c>
      <c r="G50" s="8"/>
      <c r="H50" s="8"/>
      <c r="I50" s="8"/>
      <c r="J50" s="8"/>
      <c r="K50" s="8"/>
      <c r="L50" s="8"/>
      <c r="M50" s="8"/>
      <c r="N50" s="8"/>
      <c r="O50" s="8"/>
      <c r="P50" s="8"/>
      <c r="Q50" s="8"/>
      <c r="R50" s="8"/>
      <c r="S50" s="8"/>
      <c r="T50" s="8"/>
      <c r="U50" s="8"/>
      <c r="V50" s="8"/>
      <c r="W50" s="8"/>
      <c r="X50" s="8"/>
      <c r="Y50" s="8"/>
      <c r="Z50" s="8"/>
      <c r="AA50" s="8"/>
      <c r="AB50" s="8"/>
      <c r="AC50" s="8"/>
      <c r="AD50" s="8"/>
      <c r="AE50" s="8"/>
      <c r="AF50" s="8"/>
      <c r="AG50" s="8">
        <v>3.8</v>
      </c>
      <c r="AH50" s="8">
        <v>109.36</v>
      </c>
      <c r="AI50" s="8">
        <v>6.75</v>
      </c>
      <c r="AJ50" s="8">
        <v>308.28100000000001</v>
      </c>
      <c r="AK50" s="12">
        <v>23</v>
      </c>
      <c r="AM50" s="9">
        <f>+AP50/$AP$3</f>
        <v>6.4058453223746702E-4</v>
      </c>
      <c r="AN50" s="10">
        <f>+AN48+AM50</f>
        <v>0.99344689642777473</v>
      </c>
      <c r="AP50" s="5">
        <f>SUM(G50:AJ50)</f>
        <v>428.19100000000003</v>
      </c>
    </row>
    <row r="51" spans="1:42" x14ac:dyDescent="0.2">
      <c r="A51" s="3" t="s">
        <v>51</v>
      </c>
      <c r="B51" s="3" t="s">
        <v>70</v>
      </c>
      <c r="C51" s="3" t="s">
        <v>7</v>
      </c>
      <c r="D51" s="3" t="s">
        <v>165</v>
      </c>
      <c r="E51" s="38" t="s">
        <v>33</v>
      </c>
      <c r="F51" s="3" t="s">
        <v>9</v>
      </c>
      <c r="G51" s="8"/>
      <c r="H51" s="8"/>
      <c r="I51" s="8"/>
      <c r="J51" s="8"/>
      <c r="K51" s="8"/>
      <c r="L51" s="8"/>
      <c r="M51" s="8"/>
      <c r="N51" s="8"/>
      <c r="O51" s="8"/>
      <c r="P51" s="8"/>
      <c r="Q51" s="8"/>
      <c r="R51" s="8"/>
      <c r="S51" s="8"/>
      <c r="T51" s="8"/>
      <c r="U51" s="8"/>
      <c r="V51" s="8"/>
      <c r="W51" s="8"/>
      <c r="X51" s="8"/>
      <c r="Y51" s="8"/>
      <c r="Z51" s="8"/>
      <c r="AA51" s="8"/>
      <c r="AB51" s="8"/>
      <c r="AC51" s="8"/>
      <c r="AD51" s="8"/>
      <c r="AE51" s="8"/>
      <c r="AF51" s="8"/>
      <c r="AG51" s="8">
        <v>-1</v>
      </c>
      <c r="AH51" s="8">
        <v>-1</v>
      </c>
      <c r="AI51" s="8">
        <v>-1</v>
      </c>
      <c r="AJ51" s="8">
        <v>-1</v>
      </c>
      <c r="AK51" s="12">
        <v>23</v>
      </c>
    </row>
    <row r="52" spans="1:42" x14ac:dyDescent="0.2">
      <c r="A52" s="3" t="s">
        <v>51</v>
      </c>
      <c r="B52" s="3" t="s">
        <v>70</v>
      </c>
      <c r="C52" s="3" t="s">
        <v>7</v>
      </c>
      <c r="D52" s="3" t="s">
        <v>54</v>
      </c>
      <c r="E52" s="38" t="s">
        <v>11</v>
      </c>
      <c r="F52" s="3" t="s">
        <v>8</v>
      </c>
      <c r="G52" s="8"/>
      <c r="H52" s="8"/>
      <c r="I52" s="8"/>
      <c r="J52" s="8"/>
      <c r="K52" s="8"/>
      <c r="L52" s="8"/>
      <c r="M52" s="8"/>
      <c r="N52" s="8"/>
      <c r="O52" s="8"/>
      <c r="P52" s="8">
        <v>61</v>
      </c>
      <c r="Q52" s="8">
        <v>85</v>
      </c>
      <c r="R52" s="8">
        <v>78</v>
      </c>
      <c r="S52" s="8">
        <v>6</v>
      </c>
      <c r="T52" s="8">
        <v>16</v>
      </c>
      <c r="U52" s="8">
        <v>7</v>
      </c>
      <c r="V52" s="8">
        <v>18</v>
      </c>
      <c r="W52" s="8">
        <v>27</v>
      </c>
      <c r="X52" s="8">
        <v>10</v>
      </c>
      <c r="Y52" s="8">
        <v>1</v>
      </c>
      <c r="Z52" s="8">
        <v>0.1</v>
      </c>
      <c r="AA52" s="8">
        <v>0.2</v>
      </c>
      <c r="AB52" s="8">
        <v>2.5</v>
      </c>
      <c r="AC52" s="8">
        <v>5.3</v>
      </c>
      <c r="AD52" s="8">
        <v>10</v>
      </c>
      <c r="AE52" s="8">
        <v>11</v>
      </c>
      <c r="AF52" s="8">
        <v>6.8</v>
      </c>
      <c r="AG52" s="8">
        <v>14.2</v>
      </c>
      <c r="AH52" s="8">
        <v>1.8</v>
      </c>
      <c r="AI52" s="8">
        <v>3.07</v>
      </c>
      <c r="AJ52" s="8">
        <v>2.62</v>
      </c>
      <c r="AK52" s="12">
        <v>24</v>
      </c>
      <c r="AM52" s="9">
        <f>+AP52/$AP$3</f>
        <v>5.4842788305436833E-4</v>
      </c>
      <c r="AN52" s="10">
        <f>+AN50+AM52</f>
        <v>0.99399532431082904</v>
      </c>
      <c r="AP52" s="5">
        <f>SUM(G52:AJ52)</f>
        <v>366.59000000000003</v>
      </c>
    </row>
    <row r="53" spans="1:42" x14ac:dyDescent="0.2">
      <c r="A53" s="3" t="s">
        <v>51</v>
      </c>
      <c r="B53" s="3" t="s">
        <v>70</v>
      </c>
      <c r="C53" s="3" t="s">
        <v>7</v>
      </c>
      <c r="D53" s="3" t="s">
        <v>54</v>
      </c>
      <c r="E53" s="38" t="s">
        <v>11</v>
      </c>
      <c r="F53" s="3" t="s">
        <v>9</v>
      </c>
      <c r="G53" s="8"/>
      <c r="H53" s="8"/>
      <c r="I53" s="8"/>
      <c r="J53" s="8"/>
      <c r="K53" s="8"/>
      <c r="L53" s="8"/>
      <c r="M53" s="8"/>
      <c r="N53" s="8"/>
      <c r="O53" s="8"/>
      <c r="P53" s="8">
        <v>-1</v>
      </c>
      <c r="Q53" s="8">
        <v>-1</v>
      </c>
      <c r="R53" s="8">
        <v>-1</v>
      </c>
      <c r="S53" s="8">
        <v>-1</v>
      </c>
      <c r="T53" s="8">
        <v>-1</v>
      </c>
      <c r="U53" s="8">
        <v>-1</v>
      </c>
      <c r="V53" s="8">
        <v>-1</v>
      </c>
      <c r="W53" s="8">
        <v>-1</v>
      </c>
      <c r="X53" s="8">
        <v>-1</v>
      </c>
      <c r="Y53" s="8">
        <v>-1</v>
      </c>
      <c r="Z53" s="8">
        <v>-1</v>
      </c>
      <c r="AA53" s="8">
        <v>-1</v>
      </c>
      <c r="AB53" s="8">
        <v>-1</v>
      </c>
      <c r="AC53" s="8">
        <v>-1</v>
      </c>
      <c r="AD53" s="8">
        <v>-1</v>
      </c>
      <c r="AE53" s="8">
        <v>-1</v>
      </c>
      <c r="AF53" s="8">
        <v>-1</v>
      </c>
      <c r="AG53" s="8">
        <v>-1</v>
      </c>
      <c r="AH53" s="8">
        <v>-1</v>
      </c>
      <c r="AI53" s="8">
        <v>-1</v>
      </c>
      <c r="AJ53" s="8">
        <v>-1</v>
      </c>
      <c r="AK53" s="12">
        <v>24</v>
      </c>
    </row>
    <row r="54" spans="1:42" x14ac:dyDescent="0.2">
      <c r="A54" s="3" t="s">
        <v>51</v>
      </c>
      <c r="B54" s="3" t="s">
        <v>70</v>
      </c>
      <c r="C54" s="3" t="s">
        <v>7</v>
      </c>
      <c r="D54" s="3" t="s">
        <v>144</v>
      </c>
      <c r="E54" s="38" t="s">
        <v>62</v>
      </c>
      <c r="F54" s="3" t="s">
        <v>8</v>
      </c>
      <c r="G54" s="8"/>
      <c r="H54" s="8"/>
      <c r="I54" s="8"/>
      <c r="J54" s="8"/>
      <c r="K54" s="8"/>
      <c r="L54" s="8"/>
      <c r="M54" s="8"/>
      <c r="N54" s="8"/>
      <c r="O54" s="8"/>
      <c r="P54" s="8"/>
      <c r="Q54" s="8"/>
      <c r="R54" s="8"/>
      <c r="S54" s="8"/>
      <c r="T54" s="8"/>
      <c r="U54" s="8"/>
      <c r="V54" s="8"/>
      <c r="W54" s="8"/>
      <c r="X54" s="8"/>
      <c r="Y54" s="8"/>
      <c r="Z54" s="8"/>
      <c r="AA54" s="8"/>
      <c r="AB54" s="8"/>
      <c r="AC54" s="8"/>
      <c r="AD54" s="8">
        <v>140.602</v>
      </c>
      <c r="AE54" s="8">
        <v>217.73400000000001</v>
      </c>
      <c r="AF54" s="8"/>
      <c r="AG54" s="8"/>
      <c r="AH54" s="8"/>
      <c r="AI54" s="8"/>
      <c r="AJ54" s="8"/>
      <c r="AK54" s="12">
        <v>25</v>
      </c>
      <c r="AM54" s="9">
        <f>+AP54/$AP$3</f>
        <v>5.3607969094129719E-4</v>
      </c>
      <c r="AN54" s="10">
        <f>+AN52+AM54</f>
        <v>0.99453140400177031</v>
      </c>
      <c r="AP54" s="5">
        <f>SUM(G54:AJ54)</f>
        <v>358.33600000000001</v>
      </c>
    </row>
    <row r="55" spans="1:42" x14ac:dyDescent="0.2">
      <c r="A55" s="3" t="s">
        <v>51</v>
      </c>
      <c r="B55" s="3" t="s">
        <v>70</v>
      </c>
      <c r="C55" s="3" t="s">
        <v>7</v>
      </c>
      <c r="D55" s="3" t="s">
        <v>144</v>
      </c>
      <c r="E55" s="38" t="s">
        <v>62</v>
      </c>
      <c r="F55" s="3" t="s">
        <v>9</v>
      </c>
      <c r="G55" s="8"/>
      <c r="H55" s="8"/>
      <c r="I55" s="8"/>
      <c r="J55" s="8"/>
      <c r="K55" s="8"/>
      <c r="L55" s="8"/>
      <c r="M55" s="8"/>
      <c r="N55" s="8"/>
      <c r="O55" s="8"/>
      <c r="P55" s="8"/>
      <c r="Q55" s="8"/>
      <c r="R55" s="8"/>
      <c r="S55" s="8"/>
      <c r="T55" s="8"/>
      <c r="U55" s="8"/>
      <c r="V55" s="8"/>
      <c r="W55" s="8"/>
      <c r="X55" s="8"/>
      <c r="Y55" s="8" t="s">
        <v>19</v>
      </c>
      <c r="Z55" s="8"/>
      <c r="AA55" s="8"/>
      <c r="AB55" s="8"/>
      <c r="AC55" s="8"/>
      <c r="AD55" s="8">
        <v>-1</v>
      </c>
      <c r="AE55" s="8">
        <v>-1</v>
      </c>
      <c r="AF55" s="8"/>
      <c r="AG55" s="8"/>
      <c r="AH55" s="8"/>
      <c r="AI55" s="8"/>
      <c r="AJ55" s="8"/>
      <c r="AK55" s="12">
        <v>25</v>
      </c>
    </row>
    <row r="56" spans="1:42" x14ac:dyDescent="0.2">
      <c r="A56" s="3" t="s">
        <v>51</v>
      </c>
      <c r="B56" s="3" t="s">
        <v>70</v>
      </c>
      <c r="C56" s="3" t="s">
        <v>7</v>
      </c>
      <c r="D56" s="3" t="s">
        <v>54</v>
      </c>
      <c r="E56" s="38" t="s">
        <v>31</v>
      </c>
      <c r="F56" s="3" t="s">
        <v>8</v>
      </c>
      <c r="G56" s="8">
        <v>23</v>
      </c>
      <c r="H56" s="8">
        <v>82</v>
      </c>
      <c r="I56" s="8">
        <v>37</v>
      </c>
      <c r="J56" s="8">
        <v>67</v>
      </c>
      <c r="K56" s="8">
        <v>41</v>
      </c>
      <c r="L56" s="8">
        <v>37</v>
      </c>
      <c r="M56" s="8">
        <v>55</v>
      </c>
      <c r="N56" s="8"/>
      <c r="O56" s="8"/>
      <c r="P56" s="8"/>
      <c r="Q56" s="8"/>
      <c r="R56" s="8"/>
      <c r="S56" s="8">
        <v>15</v>
      </c>
      <c r="T56" s="8">
        <v>1</v>
      </c>
      <c r="U56" s="8"/>
      <c r="V56" s="8"/>
      <c r="W56" s="8"/>
      <c r="X56" s="8"/>
      <c r="Y56" s="8"/>
      <c r="Z56" s="8"/>
      <c r="AA56" s="8"/>
      <c r="AB56" s="8"/>
      <c r="AC56" s="8"/>
      <c r="AD56" s="8"/>
      <c r="AE56" s="8"/>
      <c r="AF56" s="8"/>
      <c r="AG56" s="8"/>
      <c r="AH56" s="8"/>
      <c r="AI56" s="8"/>
      <c r="AJ56" s="8"/>
      <c r="AK56" s="12">
        <v>26</v>
      </c>
      <c r="AM56" s="9">
        <f>+AP56/$AP$3</f>
        <v>5.3557702646952685E-4</v>
      </c>
      <c r="AN56" s="10">
        <f>+AN54+AM56</f>
        <v>0.99506698102823987</v>
      </c>
      <c r="AP56" s="5">
        <f>SUM(G56:AJ56)</f>
        <v>358</v>
      </c>
    </row>
    <row r="57" spans="1:42" x14ac:dyDescent="0.2">
      <c r="A57" s="3" t="s">
        <v>51</v>
      </c>
      <c r="B57" s="3" t="s">
        <v>70</v>
      </c>
      <c r="C57" s="3" t="s">
        <v>7</v>
      </c>
      <c r="D57" s="3" t="s">
        <v>54</v>
      </c>
      <c r="E57" s="38" t="s">
        <v>31</v>
      </c>
      <c r="F57" s="3" t="s">
        <v>9</v>
      </c>
      <c r="G57" s="8">
        <v>-1</v>
      </c>
      <c r="H57" s="8">
        <v>-1</v>
      </c>
      <c r="I57" s="8">
        <v>-1</v>
      </c>
      <c r="J57" s="8">
        <v>-1</v>
      </c>
      <c r="K57" s="8">
        <v>-1</v>
      </c>
      <c r="L57" s="8">
        <v>-1</v>
      </c>
      <c r="M57" s="8">
        <v>-1</v>
      </c>
      <c r="N57" s="8"/>
      <c r="O57" s="8"/>
      <c r="P57" s="8"/>
      <c r="Q57" s="8"/>
      <c r="R57" s="8"/>
      <c r="S57" s="8">
        <v>-1</v>
      </c>
      <c r="T57" s="8">
        <v>-1</v>
      </c>
      <c r="U57" s="8"/>
      <c r="V57" s="8"/>
      <c r="W57" s="8"/>
      <c r="X57" s="8"/>
      <c r="Y57" s="8"/>
      <c r="Z57" s="8"/>
      <c r="AA57" s="8"/>
      <c r="AB57" s="8"/>
      <c r="AC57" s="8"/>
      <c r="AD57" s="8"/>
      <c r="AE57" s="8"/>
      <c r="AF57" s="8"/>
      <c r="AG57" s="8"/>
      <c r="AH57" s="8"/>
      <c r="AI57" s="8"/>
      <c r="AJ57" s="8"/>
      <c r="AK57" s="12">
        <v>26</v>
      </c>
    </row>
    <row r="58" spans="1:42" x14ac:dyDescent="0.2">
      <c r="A58" s="3" t="s">
        <v>51</v>
      </c>
      <c r="B58" s="3" t="s">
        <v>70</v>
      </c>
      <c r="C58" s="3" t="s">
        <v>7</v>
      </c>
      <c r="D58" s="3" t="s">
        <v>137</v>
      </c>
      <c r="E58" s="38" t="s">
        <v>31</v>
      </c>
      <c r="F58" s="3" t="s">
        <v>8</v>
      </c>
      <c r="G58" s="8"/>
      <c r="H58" s="8"/>
      <c r="I58" s="8"/>
      <c r="J58" s="8"/>
      <c r="K58" s="8"/>
      <c r="L58" s="8"/>
      <c r="M58" s="8"/>
      <c r="N58" s="8"/>
      <c r="O58" s="8"/>
      <c r="P58" s="8"/>
      <c r="Q58" s="8"/>
      <c r="R58" s="8"/>
      <c r="S58" s="8"/>
      <c r="T58" s="8"/>
      <c r="U58" s="8"/>
      <c r="V58" s="8"/>
      <c r="W58" s="8">
        <v>0.878</v>
      </c>
      <c r="X58" s="8">
        <v>5.7809999999999997</v>
      </c>
      <c r="Y58" s="8">
        <v>5.0060000000000002</v>
      </c>
      <c r="Z58" s="8">
        <v>1.048</v>
      </c>
      <c r="AA58" s="8">
        <v>17.181000000000001</v>
      </c>
      <c r="AB58" s="8">
        <v>9.7089999999999996</v>
      </c>
      <c r="AC58" s="8">
        <v>37.094999999999999</v>
      </c>
      <c r="AD58" s="8">
        <v>21.277999999999999</v>
      </c>
      <c r="AE58" s="8">
        <v>58.170999999999999</v>
      </c>
      <c r="AF58" s="8">
        <v>40.470999999999997</v>
      </c>
      <c r="AG58" s="8">
        <v>35.512</v>
      </c>
      <c r="AH58" s="8">
        <v>35.189</v>
      </c>
      <c r="AI58" s="8">
        <v>34.337000000000003</v>
      </c>
      <c r="AJ58" s="8">
        <v>33.759</v>
      </c>
      <c r="AK58" s="12">
        <v>27</v>
      </c>
      <c r="AM58" s="9">
        <f>+AP58/$AP$3</f>
        <v>5.0178929702032499E-4</v>
      </c>
      <c r="AN58" s="10">
        <f>+AN56+AM58</f>
        <v>0.99556877032526014</v>
      </c>
      <c r="AP58" s="5">
        <f>SUM(G58:AJ58)</f>
        <v>335.41500000000002</v>
      </c>
    </row>
    <row r="59" spans="1:42" x14ac:dyDescent="0.2">
      <c r="A59" s="3" t="s">
        <v>51</v>
      </c>
      <c r="B59" s="3" t="s">
        <v>70</v>
      </c>
      <c r="C59" s="3" t="s">
        <v>7</v>
      </c>
      <c r="D59" s="3" t="s">
        <v>137</v>
      </c>
      <c r="E59" s="38" t="s">
        <v>31</v>
      </c>
      <c r="F59" s="3" t="s">
        <v>9</v>
      </c>
      <c r="G59" s="8"/>
      <c r="H59" s="8"/>
      <c r="I59" s="8"/>
      <c r="J59" s="8"/>
      <c r="K59" s="8"/>
      <c r="L59" s="8"/>
      <c r="M59" s="8"/>
      <c r="N59" s="8"/>
      <c r="O59" s="8"/>
      <c r="P59" s="8"/>
      <c r="Q59" s="8"/>
      <c r="R59" s="8"/>
      <c r="S59" s="8"/>
      <c r="T59" s="8"/>
      <c r="U59" s="8"/>
      <c r="V59" s="8"/>
      <c r="W59" s="8">
        <v>-1</v>
      </c>
      <c r="X59" s="8">
        <v>-1</v>
      </c>
      <c r="Y59" s="8">
        <v>-1</v>
      </c>
      <c r="Z59" s="8">
        <v>-1</v>
      </c>
      <c r="AA59" s="8">
        <v>-1</v>
      </c>
      <c r="AB59" s="8">
        <v>-1</v>
      </c>
      <c r="AC59" s="8">
        <v>-1</v>
      </c>
      <c r="AD59" s="8">
        <v>-1</v>
      </c>
      <c r="AE59" s="8">
        <v>-1</v>
      </c>
      <c r="AF59" s="8">
        <v>-1</v>
      </c>
      <c r="AG59" s="8">
        <v>-1</v>
      </c>
      <c r="AH59" s="8">
        <v>-1</v>
      </c>
      <c r="AI59" s="8">
        <v>-1</v>
      </c>
      <c r="AJ59" s="8" t="s">
        <v>13</v>
      </c>
      <c r="AK59" s="12">
        <v>27</v>
      </c>
    </row>
    <row r="60" spans="1:42" x14ac:dyDescent="0.2">
      <c r="A60" s="3" t="s">
        <v>51</v>
      </c>
      <c r="B60" s="3" t="s">
        <v>70</v>
      </c>
      <c r="C60" s="3" t="s">
        <v>7</v>
      </c>
      <c r="D60" s="3" t="s">
        <v>158</v>
      </c>
      <c r="E60" s="38" t="s">
        <v>31</v>
      </c>
      <c r="F60" s="3" t="s">
        <v>8</v>
      </c>
      <c r="G60" s="8"/>
      <c r="H60" s="8"/>
      <c r="I60" s="8"/>
      <c r="J60" s="8"/>
      <c r="K60" s="8"/>
      <c r="L60" s="8"/>
      <c r="M60" s="8"/>
      <c r="N60" s="8"/>
      <c r="O60" s="8"/>
      <c r="P60" s="8"/>
      <c r="Q60" s="8"/>
      <c r="R60" s="8"/>
      <c r="S60" s="8"/>
      <c r="T60" s="8"/>
      <c r="U60" s="8"/>
      <c r="V60" s="8"/>
      <c r="W60" s="8"/>
      <c r="X60" s="8">
        <v>13.704000000000001</v>
      </c>
      <c r="Y60" s="8">
        <v>7.6680000000000001</v>
      </c>
      <c r="Z60" s="8">
        <v>83.754000000000005</v>
      </c>
      <c r="AA60" s="8">
        <v>5.798</v>
      </c>
      <c r="AB60" s="8">
        <v>5.3949999999999996</v>
      </c>
      <c r="AC60" s="8">
        <v>7.7329999999999997</v>
      </c>
      <c r="AD60" s="8">
        <v>58.838000000000001</v>
      </c>
      <c r="AE60" s="8">
        <v>11.275</v>
      </c>
      <c r="AF60" s="8">
        <v>21.969000000000001</v>
      </c>
      <c r="AG60" s="8">
        <v>3.5139999999999998</v>
      </c>
      <c r="AH60" s="8">
        <v>29.148</v>
      </c>
      <c r="AI60" s="8">
        <v>1.33</v>
      </c>
      <c r="AJ60" s="8">
        <v>39.456000000000003</v>
      </c>
      <c r="AK60" s="12">
        <v>28</v>
      </c>
      <c r="AM60" s="9">
        <f>+AP60/$AP$3</f>
        <v>4.3322197340530321E-4</v>
      </c>
      <c r="AN60" s="10">
        <f>+AN58+AM60</f>
        <v>0.99600199229866548</v>
      </c>
      <c r="AP60" s="5">
        <f>SUM(G60:AJ60)</f>
        <v>289.58200000000005</v>
      </c>
    </row>
    <row r="61" spans="1:42" x14ac:dyDescent="0.2">
      <c r="A61" s="3" t="s">
        <v>51</v>
      </c>
      <c r="B61" s="3" t="s">
        <v>70</v>
      </c>
      <c r="C61" s="3" t="s">
        <v>7</v>
      </c>
      <c r="D61" s="3" t="s">
        <v>158</v>
      </c>
      <c r="E61" s="38" t="s">
        <v>31</v>
      </c>
      <c r="F61" s="3" t="s">
        <v>9</v>
      </c>
      <c r="G61" s="8"/>
      <c r="H61" s="8"/>
      <c r="I61" s="8"/>
      <c r="J61" s="8"/>
      <c r="K61" s="8"/>
      <c r="L61" s="8"/>
      <c r="M61" s="8"/>
      <c r="N61" s="8"/>
      <c r="O61" s="8"/>
      <c r="P61" s="8"/>
      <c r="Q61" s="8"/>
      <c r="R61" s="8"/>
      <c r="S61" s="8"/>
      <c r="T61" s="8"/>
      <c r="U61" s="8"/>
      <c r="V61" s="8"/>
      <c r="W61" s="8"/>
      <c r="X61" s="8" t="s">
        <v>13</v>
      </c>
      <c r="Y61" s="8" t="s">
        <v>13</v>
      </c>
      <c r="Z61" s="8" t="s">
        <v>13</v>
      </c>
      <c r="AA61" s="8" t="s">
        <v>13</v>
      </c>
      <c r="AB61" s="8" t="s">
        <v>13</v>
      </c>
      <c r="AC61" s="8" t="s">
        <v>13</v>
      </c>
      <c r="AD61" s="8" t="s">
        <v>13</v>
      </c>
      <c r="AE61" s="8" t="s">
        <v>13</v>
      </c>
      <c r="AF61" s="8" t="s">
        <v>13</v>
      </c>
      <c r="AG61" s="8" t="s">
        <v>13</v>
      </c>
      <c r="AH61" s="8" t="s">
        <v>13</v>
      </c>
      <c r="AI61" s="8" t="s">
        <v>13</v>
      </c>
      <c r="AJ61" s="8" t="s">
        <v>13</v>
      </c>
      <c r="AK61" s="12">
        <v>28</v>
      </c>
    </row>
    <row r="62" spans="1:42" x14ac:dyDescent="0.2">
      <c r="A62" s="3" t="s">
        <v>51</v>
      </c>
      <c r="B62" s="3" t="s">
        <v>70</v>
      </c>
      <c r="C62" s="3" t="s">
        <v>7</v>
      </c>
      <c r="D62" s="3" t="s">
        <v>137</v>
      </c>
      <c r="E62" s="38" t="s">
        <v>62</v>
      </c>
      <c r="F62" s="3" t="s">
        <v>8</v>
      </c>
      <c r="G62" s="8"/>
      <c r="H62" s="8"/>
      <c r="I62" s="8"/>
      <c r="J62" s="8"/>
      <c r="K62" s="8"/>
      <c r="L62" s="8"/>
      <c r="M62" s="8"/>
      <c r="N62" s="8"/>
      <c r="O62" s="8"/>
      <c r="P62" s="8"/>
      <c r="Q62" s="8"/>
      <c r="R62" s="8"/>
      <c r="S62" s="8"/>
      <c r="T62" s="8"/>
      <c r="U62" s="8"/>
      <c r="V62" s="8"/>
      <c r="W62" s="8">
        <v>0.432</v>
      </c>
      <c r="X62" s="8">
        <v>0.61699999999999999</v>
      </c>
      <c r="Y62" s="8">
        <v>0.46700000000000003</v>
      </c>
      <c r="Z62" s="8">
        <v>1.869</v>
      </c>
      <c r="AA62" s="8">
        <v>4.681</v>
      </c>
      <c r="AB62" s="8">
        <v>5.5780000000000003</v>
      </c>
      <c r="AC62" s="8">
        <v>46.621000000000002</v>
      </c>
      <c r="AD62" s="8">
        <v>38.777000000000001</v>
      </c>
      <c r="AE62" s="8">
        <v>158.43</v>
      </c>
      <c r="AF62" s="8">
        <v>10.744999999999999</v>
      </c>
      <c r="AG62" s="8">
        <v>3.43</v>
      </c>
      <c r="AH62" s="8">
        <v>6.1840000000000002</v>
      </c>
      <c r="AI62" s="8"/>
      <c r="AJ62" s="8"/>
      <c r="AK62" s="12">
        <v>29</v>
      </c>
      <c r="AM62" s="9">
        <f>+AP62/$AP$3</f>
        <v>4.1564218112026573E-4</v>
      </c>
      <c r="AN62" s="10">
        <f>+AN60+AM62</f>
        <v>0.99641763447978571</v>
      </c>
      <c r="AP62" s="5">
        <f>SUM(G62:AJ62)</f>
        <v>277.83100000000002</v>
      </c>
    </row>
    <row r="63" spans="1:42" x14ac:dyDescent="0.2">
      <c r="A63" s="3" t="s">
        <v>51</v>
      </c>
      <c r="B63" s="3" t="s">
        <v>70</v>
      </c>
      <c r="C63" s="3" t="s">
        <v>7</v>
      </c>
      <c r="D63" s="3" t="s">
        <v>137</v>
      </c>
      <c r="E63" s="38" t="s">
        <v>62</v>
      </c>
      <c r="F63" s="3" t="s">
        <v>9</v>
      </c>
      <c r="G63" s="8"/>
      <c r="H63" s="8"/>
      <c r="I63" s="8"/>
      <c r="J63" s="8"/>
      <c r="K63" s="8"/>
      <c r="L63" s="8"/>
      <c r="M63" s="8"/>
      <c r="N63" s="8"/>
      <c r="O63" s="8"/>
      <c r="P63" s="8"/>
      <c r="Q63" s="8"/>
      <c r="R63" s="8"/>
      <c r="S63" s="8"/>
      <c r="T63" s="8"/>
      <c r="U63" s="8"/>
      <c r="V63" s="8"/>
      <c r="W63" s="8">
        <v>-1</v>
      </c>
      <c r="X63" s="8">
        <v>-1</v>
      </c>
      <c r="Y63" s="8">
        <v>-1</v>
      </c>
      <c r="Z63" s="8">
        <v>-1</v>
      </c>
      <c r="AA63" s="8">
        <v>-1</v>
      </c>
      <c r="AB63" s="8" t="s">
        <v>12</v>
      </c>
      <c r="AC63" s="8">
        <v>-1</v>
      </c>
      <c r="AD63" s="8">
        <v>-1</v>
      </c>
      <c r="AE63" s="8">
        <v>-1</v>
      </c>
      <c r="AF63" s="8">
        <v>-1</v>
      </c>
      <c r="AG63" s="8">
        <v>-1</v>
      </c>
      <c r="AH63" s="8">
        <v>-1</v>
      </c>
      <c r="AI63" s="8"/>
      <c r="AJ63" s="8"/>
      <c r="AK63" s="12">
        <v>29</v>
      </c>
    </row>
    <row r="64" spans="1:42" x14ac:dyDescent="0.2">
      <c r="A64" s="3" t="s">
        <v>51</v>
      </c>
      <c r="B64" s="3" t="s">
        <v>70</v>
      </c>
      <c r="C64" s="3" t="s">
        <v>7</v>
      </c>
      <c r="D64" s="3" t="s">
        <v>158</v>
      </c>
      <c r="E64" s="38" t="s">
        <v>21</v>
      </c>
      <c r="F64" s="3" t="s">
        <v>8</v>
      </c>
      <c r="G64" s="8">
        <v>8</v>
      </c>
      <c r="H64" s="8"/>
      <c r="I64" s="8">
        <v>25</v>
      </c>
      <c r="J64" s="8">
        <v>33</v>
      </c>
      <c r="K64" s="8">
        <v>16</v>
      </c>
      <c r="L64" s="8">
        <v>51</v>
      </c>
      <c r="M64" s="8">
        <v>20</v>
      </c>
      <c r="N64" s="8">
        <v>35</v>
      </c>
      <c r="O64" s="8">
        <v>35</v>
      </c>
      <c r="P64" s="8">
        <v>35</v>
      </c>
      <c r="Q64" s="8"/>
      <c r="R64" s="8"/>
      <c r="S64" s="8"/>
      <c r="T64" s="8"/>
      <c r="U64" s="8"/>
      <c r="V64" s="8"/>
      <c r="W64" s="8"/>
      <c r="X64" s="8"/>
      <c r="Y64" s="8"/>
      <c r="Z64" s="8"/>
      <c r="AA64" s="8"/>
      <c r="AB64" s="8"/>
      <c r="AC64" s="8"/>
      <c r="AD64" s="8"/>
      <c r="AE64" s="8"/>
      <c r="AF64" s="8"/>
      <c r="AG64" s="8"/>
      <c r="AH64" s="8"/>
      <c r="AI64" s="8"/>
      <c r="AJ64" s="8"/>
      <c r="AK64" s="12">
        <v>30</v>
      </c>
      <c r="AM64" s="9">
        <f>+AP64/$AP$3</f>
        <v>3.8597450510932381E-4</v>
      </c>
      <c r="AN64" s="10">
        <f>+AN62+AM64</f>
        <v>0.99680360898489506</v>
      </c>
      <c r="AP64" s="5">
        <f>SUM(G64:AJ64)</f>
        <v>258</v>
      </c>
    </row>
    <row r="65" spans="1:42" x14ac:dyDescent="0.2">
      <c r="A65" s="3" t="s">
        <v>51</v>
      </c>
      <c r="B65" s="3" t="s">
        <v>70</v>
      </c>
      <c r="C65" s="3" t="s">
        <v>7</v>
      </c>
      <c r="D65" s="3" t="s">
        <v>158</v>
      </c>
      <c r="E65" s="38" t="s">
        <v>21</v>
      </c>
      <c r="F65" s="3" t="s">
        <v>9</v>
      </c>
      <c r="G65" s="8">
        <v>-1</v>
      </c>
      <c r="H65" s="8"/>
      <c r="I65" s="8">
        <v>-1</v>
      </c>
      <c r="J65" s="8">
        <v>-1</v>
      </c>
      <c r="K65" s="8">
        <v>-1</v>
      </c>
      <c r="L65" s="8">
        <v>-1</v>
      </c>
      <c r="M65" s="8">
        <v>-1</v>
      </c>
      <c r="N65" s="8">
        <v>-1</v>
      </c>
      <c r="O65" s="8">
        <v>-1</v>
      </c>
      <c r="P65" s="8">
        <v>-1</v>
      </c>
      <c r="Q65" s="8"/>
      <c r="R65" s="8"/>
      <c r="S65" s="8"/>
      <c r="T65" s="8"/>
      <c r="U65" s="8"/>
      <c r="V65" s="8"/>
      <c r="W65" s="8"/>
      <c r="X65" s="8"/>
      <c r="Y65" s="8"/>
      <c r="Z65" s="8"/>
      <c r="AA65" s="8"/>
      <c r="AB65" s="8"/>
      <c r="AC65" s="8"/>
      <c r="AD65" s="8" t="s">
        <v>13</v>
      </c>
      <c r="AE65" s="8"/>
      <c r="AF65" s="8"/>
      <c r="AG65" s="8"/>
      <c r="AH65" s="8"/>
      <c r="AI65" s="8"/>
      <c r="AJ65" s="8"/>
      <c r="AK65" s="12">
        <v>30</v>
      </c>
    </row>
    <row r="66" spans="1:42" x14ac:dyDescent="0.2">
      <c r="A66" s="3" t="s">
        <v>51</v>
      </c>
      <c r="B66" s="3" t="s">
        <v>70</v>
      </c>
      <c r="C66" s="3" t="s">
        <v>7</v>
      </c>
      <c r="D66" s="3" t="s">
        <v>144</v>
      </c>
      <c r="E66" s="38" t="s">
        <v>33</v>
      </c>
      <c r="F66" s="3" t="s">
        <v>8</v>
      </c>
      <c r="G66" s="8"/>
      <c r="H66" s="8"/>
      <c r="I66" s="8"/>
      <c r="J66" s="8"/>
      <c r="K66" s="8"/>
      <c r="L66" s="8"/>
      <c r="M66" s="8"/>
      <c r="N66" s="8"/>
      <c r="O66" s="8"/>
      <c r="P66" s="8"/>
      <c r="Q66" s="8"/>
      <c r="R66" s="8"/>
      <c r="S66" s="8"/>
      <c r="T66" s="8"/>
      <c r="U66" s="8"/>
      <c r="V66" s="8"/>
      <c r="W66" s="8"/>
      <c r="X66" s="8"/>
      <c r="Y66" s="8"/>
      <c r="Z66" s="8"/>
      <c r="AA66" s="8"/>
      <c r="AB66" s="8"/>
      <c r="AC66" s="8">
        <v>68.784000000000006</v>
      </c>
      <c r="AD66" s="8">
        <v>27.044</v>
      </c>
      <c r="AE66" s="8">
        <v>22.765999999999998</v>
      </c>
      <c r="AF66" s="8">
        <v>26.398</v>
      </c>
      <c r="AG66" s="8">
        <v>39.472999999999999</v>
      </c>
      <c r="AH66" s="8">
        <v>16.966999999999999</v>
      </c>
      <c r="AI66" s="8">
        <v>13.948</v>
      </c>
      <c r="AJ66" s="8">
        <v>14.965999999999999</v>
      </c>
      <c r="AK66" s="12">
        <v>31</v>
      </c>
      <c r="AM66" s="9">
        <f>+AP66/$AP$3</f>
        <v>3.4460342385237325E-4</v>
      </c>
      <c r="AN66" s="10">
        <f>+AN64+AM66</f>
        <v>0.9971482124087474</v>
      </c>
      <c r="AP66" s="5">
        <f>SUM(G66:AJ66)</f>
        <v>230.34599999999998</v>
      </c>
    </row>
    <row r="67" spans="1:42" x14ac:dyDescent="0.2">
      <c r="A67" s="3" t="s">
        <v>51</v>
      </c>
      <c r="B67" s="3" t="s">
        <v>70</v>
      </c>
      <c r="C67" s="3" t="s">
        <v>7</v>
      </c>
      <c r="D67" s="3" t="s">
        <v>144</v>
      </c>
      <c r="E67" s="38" t="s">
        <v>33</v>
      </c>
      <c r="F67" s="3" t="s">
        <v>9</v>
      </c>
      <c r="G67" s="8"/>
      <c r="H67" s="8"/>
      <c r="I67" s="8"/>
      <c r="J67" s="8"/>
      <c r="K67" s="8"/>
      <c r="L67" s="8"/>
      <c r="M67" s="8"/>
      <c r="N67" s="8"/>
      <c r="O67" s="8"/>
      <c r="P67" s="8"/>
      <c r="Q67" s="8"/>
      <c r="R67" s="8"/>
      <c r="S67" s="8"/>
      <c r="T67" s="8"/>
      <c r="U67" s="8"/>
      <c r="V67" s="8"/>
      <c r="W67" s="8"/>
      <c r="X67" s="8"/>
      <c r="Y67" s="8"/>
      <c r="Z67" s="8"/>
      <c r="AA67" s="8"/>
      <c r="AB67" s="8"/>
      <c r="AC67" s="8">
        <v>-1</v>
      </c>
      <c r="AD67" s="8">
        <v>-1</v>
      </c>
      <c r="AE67" s="8" t="s">
        <v>14</v>
      </c>
      <c r="AF67" s="8">
        <v>-1</v>
      </c>
      <c r="AG67" s="8">
        <v>-1</v>
      </c>
      <c r="AH67" s="8">
        <v>-1</v>
      </c>
      <c r="AI67" s="8">
        <v>-1</v>
      </c>
      <c r="AJ67" s="8">
        <v>-1</v>
      </c>
      <c r="AK67" s="12">
        <v>31</v>
      </c>
    </row>
    <row r="68" spans="1:42" x14ac:dyDescent="0.2">
      <c r="A68" s="3" t="s">
        <v>51</v>
      </c>
      <c r="B68" s="3" t="s">
        <v>70</v>
      </c>
      <c r="C68" s="3" t="s">
        <v>7</v>
      </c>
      <c r="D68" s="3" t="s">
        <v>54</v>
      </c>
      <c r="E68" s="38" t="s">
        <v>27</v>
      </c>
      <c r="F68" s="3" t="s">
        <v>8</v>
      </c>
      <c r="G68" s="8"/>
      <c r="H68" s="8"/>
      <c r="I68" s="8"/>
      <c r="J68" s="8"/>
      <c r="K68" s="8"/>
      <c r="L68" s="8"/>
      <c r="M68" s="8"/>
      <c r="N68" s="8"/>
      <c r="O68" s="8"/>
      <c r="P68" s="8"/>
      <c r="Q68" s="8"/>
      <c r="R68" s="8"/>
      <c r="S68" s="8">
        <v>6</v>
      </c>
      <c r="T68" s="8">
        <v>18</v>
      </c>
      <c r="U68" s="8">
        <v>24</v>
      </c>
      <c r="V68" s="8">
        <v>38</v>
      </c>
      <c r="W68" s="8">
        <v>75</v>
      </c>
      <c r="X68" s="8">
        <v>42</v>
      </c>
      <c r="Y68" s="8">
        <v>6</v>
      </c>
      <c r="Z68" s="8">
        <v>0.5</v>
      </c>
      <c r="AA68" s="8"/>
      <c r="AB68" s="8"/>
      <c r="AC68" s="8"/>
      <c r="AD68" s="8"/>
      <c r="AE68" s="8"/>
      <c r="AF68" s="8"/>
      <c r="AG68" s="8"/>
      <c r="AH68" s="8"/>
      <c r="AI68" s="8"/>
      <c r="AJ68" s="8"/>
      <c r="AK68" s="12">
        <v>32</v>
      </c>
      <c r="AM68" s="9">
        <f>+AP68/$AP$3</f>
        <v>3.1341728224962534E-4</v>
      </c>
      <c r="AN68" s="10">
        <f>+AN66+AM68</f>
        <v>0.99746162969099705</v>
      </c>
      <c r="AP68" s="5">
        <f>SUM(G68:AJ68)</f>
        <v>209.5</v>
      </c>
    </row>
    <row r="69" spans="1:42" x14ac:dyDescent="0.2">
      <c r="A69" s="3" t="s">
        <v>51</v>
      </c>
      <c r="B69" s="3" t="s">
        <v>70</v>
      </c>
      <c r="C69" s="3" t="s">
        <v>7</v>
      </c>
      <c r="D69" s="3" t="s">
        <v>54</v>
      </c>
      <c r="E69" s="38" t="s">
        <v>27</v>
      </c>
      <c r="F69" s="3" t="s">
        <v>9</v>
      </c>
      <c r="G69" s="8"/>
      <c r="H69" s="8"/>
      <c r="I69" s="8"/>
      <c r="J69" s="8"/>
      <c r="K69" s="8"/>
      <c r="L69" s="8"/>
      <c r="M69" s="8"/>
      <c r="N69" s="8"/>
      <c r="O69" s="8"/>
      <c r="P69" s="8"/>
      <c r="Q69" s="8"/>
      <c r="R69" s="8"/>
      <c r="S69" s="8">
        <v>-1</v>
      </c>
      <c r="T69" s="8">
        <v>-1</v>
      </c>
      <c r="U69" s="8">
        <v>-1</v>
      </c>
      <c r="V69" s="8">
        <v>-1</v>
      </c>
      <c r="W69" s="8">
        <v>-1</v>
      </c>
      <c r="X69" s="8">
        <v>-1</v>
      </c>
      <c r="Y69" s="8">
        <v>-1</v>
      </c>
      <c r="Z69" s="8">
        <v>-1</v>
      </c>
      <c r="AA69" s="8"/>
      <c r="AB69" s="8"/>
      <c r="AC69" s="8"/>
      <c r="AD69" s="8"/>
      <c r="AE69" s="8"/>
      <c r="AF69" s="8"/>
      <c r="AG69" s="8"/>
      <c r="AH69" s="8"/>
      <c r="AI69" s="8"/>
      <c r="AJ69" s="8"/>
      <c r="AK69" s="12">
        <v>32</v>
      </c>
    </row>
    <row r="70" spans="1:42" x14ac:dyDescent="0.2">
      <c r="A70" s="3" t="s">
        <v>51</v>
      </c>
      <c r="B70" s="3" t="s">
        <v>70</v>
      </c>
      <c r="C70" s="3" t="s">
        <v>7</v>
      </c>
      <c r="D70" s="3" t="s">
        <v>54</v>
      </c>
      <c r="E70" s="38" t="s">
        <v>34</v>
      </c>
      <c r="F70" s="3" t="s">
        <v>8</v>
      </c>
      <c r="G70" s="8">
        <v>2</v>
      </c>
      <c r="H70" s="8">
        <v>11</v>
      </c>
      <c r="I70" s="8"/>
      <c r="J70" s="8"/>
      <c r="K70" s="8">
        <v>4</v>
      </c>
      <c r="L70" s="8">
        <v>2</v>
      </c>
      <c r="M70" s="8">
        <v>65</v>
      </c>
      <c r="N70" s="8">
        <v>115</v>
      </c>
      <c r="O70" s="8">
        <v>5</v>
      </c>
      <c r="P70" s="8"/>
      <c r="Q70" s="8"/>
      <c r="R70" s="8"/>
      <c r="S70" s="8"/>
      <c r="T70" s="8"/>
      <c r="U70" s="8"/>
      <c r="V70" s="8"/>
      <c r="W70" s="8"/>
      <c r="X70" s="8"/>
      <c r="Y70" s="8"/>
      <c r="Z70" s="8"/>
      <c r="AA70" s="8"/>
      <c r="AB70" s="8"/>
      <c r="AC70" s="8"/>
      <c r="AD70" s="8"/>
      <c r="AE70" s="8"/>
      <c r="AF70" s="8"/>
      <c r="AG70" s="8"/>
      <c r="AH70" s="8"/>
      <c r="AI70" s="8"/>
      <c r="AJ70" s="8"/>
      <c r="AK70" s="12">
        <v>33</v>
      </c>
      <c r="AM70" s="9">
        <f>+AP70/$AP$3</f>
        <v>3.0518914357481418E-4</v>
      </c>
      <c r="AN70" s="10">
        <f>+AN68+AM70</f>
        <v>0.99776681883457186</v>
      </c>
      <c r="AP70" s="5">
        <f>SUM(G70:AJ70)</f>
        <v>204</v>
      </c>
    </row>
    <row r="71" spans="1:42" x14ac:dyDescent="0.2">
      <c r="A71" s="3" t="s">
        <v>51</v>
      </c>
      <c r="B71" s="3" t="s">
        <v>70</v>
      </c>
      <c r="C71" s="3" t="s">
        <v>7</v>
      </c>
      <c r="D71" s="3" t="s">
        <v>54</v>
      </c>
      <c r="E71" s="38" t="s">
        <v>34</v>
      </c>
      <c r="F71" s="3" t="s">
        <v>9</v>
      </c>
      <c r="G71" s="8">
        <v>-1</v>
      </c>
      <c r="H71" s="8">
        <v>-1</v>
      </c>
      <c r="I71" s="8"/>
      <c r="J71" s="8"/>
      <c r="K71" s="8">
        <v>-1</v>
      </c>
      <c r="L71" s="8">
        <v>-1</v>
      </c>
      <c r="M71" s="8">
        <v>-1</v>
      </c>
      <c r="N71" s="8">
        <v>-1</v>
      </c>
      <c r="O71" s="8">
        <v>-1</v>
      </c>
      <c r="P71" s="8"/>
      <c r="Q71" s="8"/>
      <c r="R71" s="8"/>
      <c r="S71" s="8"/>
      <c r="T71" s="8"/>
      <c r="U71" s="8"/>
      <c r="V71" s="8"/>
      <c r="W71" s="8"/>
      <c r="X71" s="8"/>
      <c r="Y71" s="8"/>
      <c r="Z71" s="8"/>
      <c r="AA71" s="8"/>
      <c r="AB71" s="8"/>
      <c r="AC71" s="8"/>
      <c r="AD71" s="8"/>
      <c r="AE71" s="8"/>
      <c r="AF71" s="8"/>
      <c r="AG71" s="8"/>
      <c r="AH71" s="8"/>
      <c r="AI71" s="8"/>
      <c r="AJ71" s="8"/>
      <c r="AK71" s="12">
        <v>33</v>
      </c>
    </row>
    <row r="72" spans="1:42" x14ac:dyDescent="0.2">
      <c r="A72" s="3" t="s">
        <v>51</v>
      </c>
      <c r="B72" s="3" t="s">
        <v>70</v>
      </c>
      <c r="C72" s="3" t="s">
        <v>7</v>
      </c>
      <c r="D72" s="3" t="s">
        <v>139</v>
      </c>
      <c r="E72" s="38" t="s">
        <v>31</v>
      </c>
      <c r="F72" s="3" t="s">
        <v>8</v>
      </c>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v>75.653000000000006</v>
      </c>
      <c r="AI72" s="8">
        <v>44.8</v>
      </c>
      <c r="AJ72" s="8">
        <v>47.834000000000003</v>
      </c>
      <c r="AK72" s="12">
        <v>34</v>
      </c>
      <c r="AM72" s="9">
        <f>+AP72/$AP$3</f>
        <v>2.5176159512144489E-4</v>
      </c>
      <c r="AN72" s="10">
        <f>+AN70+AM72</f>
        <v>0.99801858042969327</v>
      </c>
      <c r="AP72" s="5">
        <f>SUM(G72:AJ72)</f>
        <v>168.28700000000001</v>
      </c>
    </row>
    <row r="73" spans="1:42" x14ac:dyDescent="0.2">
      <c r="A73" s="3" t="s">
        <v>51</v>
      </c>
      <c r="B73" s="3" t="s">
        <v>70</v>
      </c>
      <c r="C73" s="3" t="s">
        <v>7</v>
      </c>
      <c r="D73" s="3" t="s">
        <v>139</v>
      </c>
      <c r="E73" s="38" t="s">
        <v>31</v>
      </c>
      <c r="F73" s="3" t="s">
        <v>9</v>
      </c>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t="s">
        <v>13</v>
      </c>
      <c r="AI73" s="8" t="s">
        <v>13</v>
      </c>
      <c r="AJ73" s="8" t="s">
        <v>13</v>
      </c>
      <c r="AK73" s="12">
        <v>34</v>
      </c>
    </row>
    <row r="74" spans="1:42" x14ac:dyDescent="0.2">
      <c r="A74" s="3" t="s">
        <v>51</v>
      </c>
      <c r="B74" s="3" t="s">
        <v>70</v>
      </c>
      <c r="C74" s="3" t="s">
        <v>7</v>
      </c>
      <c r="D74" s="3" t="s">
        <v>147</v>
      </c>
      <c r="E74" s="38" t="s">
        <v>31</v>
      </c>
      <c r="F74" s="3" t="s">
        <v>8</v>
      </c>
      <c r="G74" s="8"/>
      <c r="H74" s="8"/>
      <c r="I74" s="8"/>
      <c r="J74" s="8"/>
      <c r="K74" s="8"/>
      <c r="L74" s="8"/>
      <c r="M74" s="8"/>
      <c r="N74" s="8"/>
      <c r="O74" s="8"/>
      <c r="P74" s="8"/>
      <c r="Q74" s="8"/>
      <c r="R74" s="8"/>
      <c r="S74" s="8"/>
      <c r="T74" s="8"/>
      <c r="U74" s="8"/>
      <c r="V74" s="8"/>
      <c r="W74" s="8"/>
      <c r="X74" s="8">
        <v>12.045</v>
      </c>
      <c r="Y74" s="8">
        <v>13.164999999999999</v>
      </c>
      <c r="Z74" s="8">
        <v>11.938000000000001</v>
      </c>
      <c r="AA74" s="8">
        <v>12.97</v>
      </c>
      <c r="AB74" s="8">
        <v>12.106999999999999</v>
      </c>
      <c r="AC74" s="8">
        <v>11.625</v>
      </c>
      <c r="AD74" s="8">
        <v>7.38</v>
      </c>
      <c r="AE74" s="8">
        <v>7.8360000000000003</v>
      </c>
      <c r="AF74" s="8">
        <v>10.036</v>
      </c>
      <c r="AG74" s="8">
        <v>13.961</v>
      </c>
      <c r="AH74" s="8">
        <v>14.846</v>
      </c>
      <c r="AI74" s="8">
        <v>9.8510000000000009</v>
      </c>
      <c r="AJ74" s="8">
        <v>9.3339999999999996</v>
      </c>
      <c r="AK74" s="12">
        <v>35</v>
      </c>
      <c r="AM74" s="9">
        <f>+AP74/$AP$3</f>
        <v>2.2005633276957705E-4</v>
      </c>
      <c r="AN74" s="10">
        <f>+AN72+AM74</f>
        <v>0.99823863676246283</v>
      </c>
      <c r="AP74" s="5">
        <f>SUM(G74:AJ74)</f>
        <v>147.09399999999999</v>
      </c>
    </row>
    <row r="75" spans="1:42" x14ac:dyDescent="0.2">
      <c r="A75" s="3" t="s">
        <v>51</v>
      </c>
      <c r="B75" s="3" t="s">
        <v>70</v>
      </c>
      <c r="C75" s="3" t="s">
        <v>7</v>
      </c>
      <c r="D75" s="3" t="s">
        <v>147</v>
      </c>
      <c r="E75" s="38" t="s">
        <v>31</v>
      </c>
      <c r="F75" s="3" t="s">
        <v>9</v>
      </c>
      <c r="G75" s="8"/>
      <c r="H75" s="8"/>
      <c r="I75" s="8"/>
      <c r="J75" s="8"/>
      <c r="K75" s="8"/>
      <c r="L75" s="8"/>
      <c r="M75" s="8"/>
      <c r="N75" s="8"/>
      <c r="O75" s="8"/>
      <c r="P75" s="8"/>
      <c r="Q75" s="8"/>
      <c r="R75" s="8"/>
      <c r="S75" s="8"/>
      <c r="T75" s="8"/>
      <c r="U75" s="8"/>
      <c r="V75" s="8"/>
      <c r="W75" s="8"/>
      <c r="X75" s="8" t="s">
        <v>13</v>
      </c>
      <c r="Y75" s="8" t="s">
        <v>13</v>
      </c>
      <c r="Z75" s="8" t="s">
        <v>13</v>
      </c>
      <c r="AA75" s="8" t="s">
        <v>13</v>
      </c>
      <c r="AB75" s="8" t="s">
        <v>13</v>
      </c>
      <c r="AC75" s="8" t="s">
        <v>13</v>
      </c>
      <c r="AD75" s="8" t="s">
        <v>13</v>
      </c>
      <c r="AE75" s="8">
        <v>-1</v>
      </c>
      <c r="AF75" s="8" t="s">
        <v>13</v>
      </c>
      <c r="AG75" s="8" t="s">
        <v>13</v>
      </c>
      <c r="AH75" s="8" t="s">
        <v>13</v>
      </c>
      <c r="AI75" s="8" t="s">
        <v>13</v>
      </c>
      <c r="AJ75" s="8" t="s">
        <v>13</v>
      </c>
      <c r="AK75" s="12">
        <v>35</v>
      </c>
    </row>
    <row r="76" spans="1:42" x14ac:dyDescent="0.2">
      <c r="A76" s="3" t="s">
        <v>51</v>
      </c>
      <c r="B76" s="3" t="s">
        <v>70</v>
      </c>
      <c r="C76" s="3" t="s">
        <v>7</v>
      </c>
      <c r="D76" s="3" t="s">
        <v>139</v>
      </c>
      <c r="E76" s="38" t="s">
        <v>27</v>
      </c>
      <c r="F76" s="3" t="s">
        <v>8</v>
      </c>
      <c r="G76" s="8"/>
      <c r="H76" s="8"/>
      <c r="I76" s="8"/>
      <c r="J76" s="8"/>
      <c r="K76" s="8"/>
      <c r="L76" s="8"/>
      <c r="M76" s="8"/>
      <c r="N76" s="8"/>
      <c r="O76" s="8"/>
      <c r="P76" s="8"/>
      <c r="Q76" s="8"/>
      <c r="R76" s="8"/>
      <c r="S76" s="8"/>
      <c r="T76" s="8"/>
      <c r="U76" s="8"/>
      <c r="V76" s="8"/>
      <c r="W76" s="8"/>
      <c r="X76" s="8"/>
      <c r="Y76" s="8"/>
      <c r="Z76" s="8"/>
      <c r="AA76" s="8"/>
      <c r="AB76" s="8"/>
      <c r="AC76" s="8">
        <v>0.21</v>
      </c>
      <c r="AD76" s="8">
        <v>0.26700000000000002</v>
      </c>
      <c r="AE76" s="8">
        <v>0.24099999999999999</v>
      </c>
      <c r="AF76" s="8">
        <v>73.656000000000006</v>
      </c>
      <c r="AG76" s="8">
        <v>1.4E-2</v>
      </c>
      <c r="AH76" s="8"/>
      <c r="AI76" s="8">
        <v>0.80200000000000005</v>
      </c>
      <c r="AJ76" s="8">
        <v>35.093000000000004</v>
      </c>
      <c r="AK76" s="12">
        <v>36</v>
      </c>
      <c r="AM76" s="9">
        <f>+AP76/$AP$3</f>
        <v>1.6498614863167275E-4</v>
      </c>
      <c r="AN76" s="10">
        <f>+AN74+AM76</f>
        <v>0.99840362291109452</v>
      </c>
      <c r="AP76" s="5">
        <f>SUM(G76:AJ76)</f>
        <v>110.28300000000002</v>
      </c>
    </row>
    <row r="77" spans="1:42" x14ac:dyDescent="0.2">
      <c r="A77" s="3" t="s">
        <v>51</v>
      </c>
      <c r="B77" s="3" t="s">
        <v>70</v>
      </c>
      <c r="C77" s="3" t="s">
        <v>7</v>
      </c>
      <c r="D77" s="3" t="s">
        <v>139</v>
      </c>
      <c r="E77" s="38" t="s">
        <v>27</v>
      </c>
      <c r="F77" s="3" t="s">
        <v>9</v>
      </c>
      <c r="G77" s="8"/>
      <c r="H77" s="8"/>
      <c r="I77" s="8"/>
      <c r="J77" s="8"/>
      <c r="K77" s="8"/>
      <c r="L77" s="8"/>
      <c r="M77" s="8"/>
      <c r="N77" s="8"/>
      <c r="O77" s="8"/>
      <c r="P77" s="8"/>
      <c r="Q77" s="8"/>
      <c r="R77" s="8"/>
      <c r="S77" s="8" t="s">
        <v>13</v>
      </c>
      <c r="T77" s="8"/>
      <c r="U77" s="8"/>
      <c r="V77" s="8"/>
      <c r="W77" s="8"/>
      <c r="X77" s="8"/>
      <c r="Y77" s="8"/>
      <c r="Z77" s="8"/>
      <c r="AA77" s="8"/>
      <c r="AB77" s="8" t="s">
        <v>12</v>
      </c>
      <c r="AC77" s="8" t="s">
        <v>13</v>
      </c>
      <c r="AD77" s="8" t="s">
        <v>13</v>
      </c>
      <c r="AE77" s="8">
        <v>-1</v>
      </c>
      <c r="AF77" s="8" t="s">
        <v>13</v>
      </c>
      <c r="AG77" s="8" t="s">
        <v>13</v>
      </c>
      <c r="AH77" s="8"/>
      <c r="AI77" s="8" t="s">
        <v>13</v>
      </c>
      <c r="AJ77" s="8" t="s">
        <v>13</v>
      </c>
      <c r="AK77" s="12">
        <v>36</v>
      </c>
    </row>
    <row r="78" spans="1:42" x14ac:dyDescent="0.2">
      <c r="A78" s="3" t="s">
        <v>51</v>
      </c>
      <c r="B78" s="3" t="s">
        <v>70</v>
      </c>
      <c r="C78" s="3" t="s">
        <v>7</v>
      </c>
      <c r="D78" s="3" t="s">
        <v>139</v>
      </c>
      <c r="E78" s="38" t="s">
        <v>25</v>
      </c>
      <c r="F78" s="3" t="s">
        <v>8</v>
      </c>
      <c r="G78" s="8"/>
      <c r="H78" s="8"/>
      <c r="I78" s="8"/>
      <c r="J78" s="8"/>
      <c r="K78" s="8"/>
      <c r="L78" s="8"/>
      <c r="M78" s="8"/>
      <c r="N78" s="8"/>
      <c r="O78" s="8"/>
      <c r="P78" s="8"/>
      <c r="Q78" s="8"/>
      <c r="R78" s="8"/>
      <c r="S78" s="8"/>
      <c r="T78" s="8"/>
      <c r="U78" s="8"/>
      <c r="V78" s="8"/>
      <c r="W78" s="8"/>
      <c r="X78" s="8"/>
      <c r="Y78" s="8"/>
      <c r="Z78" s="8"/>
      <c r="AA78" s="8"/>
      <c r="AB78" s="8"/>
      <c r="AC78" s="8"/>
      <c r="AD78" s="8">
        <v>4.9000000000000002E-2</v>
      </c>
      <c r="AE78" s="8">
        <v>102.108</v>
      </c>
      <c r="AF78" s="8"/>
      <c r="AG78" s="8"/>
      <c r="AH78" s="8"/>
      <c r="AI78" s="8">
        <v>0.19400000000000001</v>
      </c>
      <c r="AJ78" s="8">
        <v>4.9000000000000002E-2</v>
      </c>
      <c r="AK78" s="12">
        <v>37</v>
      </c>
      <c r="AM78" s="9">
        <f>+AP78/$AP$3</f>
        <v>1.5319298187284794E-4</v>
      </c>
      <c r="AN78" s="10">
        <f>+AN76+AM78</f>
        <v>0.99855681589296741</v>
      </c>
      <c r="AP78" s="5">
        <f>SUM(G78:AJ78)</f>
        <v>102.40000000000002</v>
      </c>
    </row>
    <row r="79" spans="1:42" x14ac:dyDescent="0.2">
      <c r="A79" s="3" t="s">
        <v>51</v>
      </c>
      <c r="B79" s="3" t="s">
        <v>70</v>
      </c>
      <c r="C79" s="3" t="s">
        <v>7</v>
      </c>
      <c r="D79" s="3" t="s">
        <v>139</v>
      </c>
      <c r="E79" s="38" t="s">
        <v>25</v>
      </c>
      <c r="F79" s="3" t="s">
        <v>9</v>
      </c>
      <c r="G79" s="8"/>
      <c r="H79" s="8"/>
      <c r="I79" s="8"/>
      <c r="J79" s="8"/>
      <c r="K79" s="8"/>
      <c r="L79" s="8"/>
      <c r="M79" s="8"/>
      <c r="N79" s="8"/>
      <c r="O79" s="8"/>
      <c r="P79" s="8"/>
      <c r="Q79" s="8"/>
      <c r="R79" s="8"/>
      <c r="S79" s="8" t="s">
        <v>13</v>
      </c>
      <c r="T79" s="8"/>
      <c r="U79" s="8"/>
      <c r="V79" s="8"/>
      <c r="W79" s="8"/>
      <c r="X79" s="8"/>
      <c r="Y79" s="8"/>
      <c r="Z79" s="8"/>
      <c r="AA79" s="8"/>
      <c r="AB79" s="8"/>
      <c r="AC79" s="8" t="s">
        <v>13</v>
      </c>
      <c r="AD79" s="8" t="s">
        <v>13</v>
      </c>
      <c r="AE79" s="8" t="s">
        <v>14</v>
      </c>
      <c r="AF79" s="8"/>
      <c r="AG79" s="8"/>
      <c r="AH79" s="8"/>
      <c r="AI79" s="8" t="s">
        <v>13</v>
      </c>
      <c r="AJ79" s="8" t="s">
        <v>13</v>
      </c>
      <c r="AK79" s="12">
        <v>37</v>
      </c>
    </row>
    <row r="80" spans="1:42" x14ac:dyDescent="0.2">
      <c r="A80" s="3" t="s">
        <v>51</v>
      </c>
      <c r="B80" s="3" t="s">
        <v>70</v>
      </c>
      <c r="C80" s="3" t="s">
        <v>7</v>
      </c>
      <c r="D80" s="3" t="s">
        <v>72</v>
      </c>
      <c r="E80" s="38" t="s">
        <v>33</v>
      </c>
      <c r="F80" s="3" t="s">
        <v>8</v>
      </c>
      <c r="G80" s="8"/>
      <c r="H80" s="8"/>
      <c r="I80" s="8"/>
      <c r="J80" s="8"/>
      <c r="K80" s="8"/>
      <c r="L80" s="8"/>
      <c r="M80" s="8"/>
      <c r="N80" s="8"/>
      <c r="O80" s="8"/>
      <c r="P80" s="8"/>
      <c r="Q80" s="8"/>
      <c r="R80" s="8"/>
      <c r="S80" s="8"/>
      <c r="T80" s="8"/>
      <c r="U80" s="8"/>
      <c r="V80" s="8"/>
      <c r="W80" s="8"/>
      <c r="X80" s="8"/>
      <c r="Y80" s="8">
        <v>1.34</v>
      </c>
      <c r="Z80" s="8">
        <v>8.2989999999999995</v>
      </c>
      <c r="AA80" s="8">
        <v>6.27</v>
      </c>
      <c r="AB80" s="8">
        <v>1.27</v>
      </c>
      <c r="AC80" s="8">
        <v>10.452999999999999</v>
      </c>
      <c r="AD80" s="8">
        <v>1.571</v>
      </c>
      <c r="AE80" s="8">
        <v>5.48</v>
      </c>
      <c r="AF80" s="8">
        <v>1.786</v>
      </c>
      <c r="AG80" s="8">
        <v>0.36</v>
      </c>
      <c r="AH80" s="8">
        <v>59.793999999999997</v>
      </c>
      <c r="AI80" s="8">
        <v>5.6989999999999998</v>
      </c>
      <c r="AJ80" s="8"/>
      <c r="AK80" s="12">
        <v>38</v>
      </c>
      <c r="AM80" s="9">
        <f>+AP80/$AP$3</f>
        <v>1.5307629190618692E-4</v>
      </c>
      <c r="AN80" s="10">
        <f>+AN78+AM80</f>
        <v>0.9987098921848736</v>
      </c>
      <c r="AP80" s="5">
        <f>SUM(G80:AJ80)</f>
        <v>102.32199999999999</v>
      </c>
    </row>
    <row r="81" spans="1:42" x14ac:dyDescent="0.2">
      <c r="A81" s="3" t="s">
        <v>51</v>
      </c>
      <c r="B81" s="3" t="s">
        <v>70</v>
      </c>
      <c r="C81" s="3" t="s">
        <v>7</v>
      </c>
      <c r="D81" s="3" t="s">
        <v>72</v>
      </c>
      <c r="E81" s="38" t="s">
        <v>33</v>
      </c>
      <c r="F81" s="3" t="s">
        <v>9</v>
      </c>
      <c r="G81" s="8"/>
      <c r="H81" s="8"/>
      <c r="I81" s="8"/>
      <c r="J81" s="8"/>
      <c r="K81" s="8"/>
      <c r="L81" s="8"/>
      <c r="M81" s="8"/>
      <c r="N81" s="8"/>
      <c r="O81" s="8"/>
      <c r="P81" s="8"/>
      <c r="Q81" s="8"/>
      <c r="R81" s="8"/>
      <c r="S81" s="8"/>
      <c r="T81" s="8"/>
      <c r="U81" s="8"/>
      <c r="V81" s="8"/>
      <c r="W81" s="8"/>
      <c r="X81" s="8"/>
      <c r="Y81" s="8" t="s">
        <v>13</v>
      </c>
      <c r="Z81" s="8" t="s">
        <v>13</v>
      </c>
      <c r="AA81" s="8" t="s">
        <v>13</v>
      </c>
      <c r="AB81" s="8" t="s">
        <v>13</v>
      </c>
      <c r="AC81" s="8" t="s">
        <v>13</v>
      </c>
      <c r="AD81" s="8">
        <v>-1</v>
      </c>
      <c r="AE81" s="8">
        <v>-1</v>
      </c>
      <c r="AF81" s="8">
        <v>-1</v>
      </c>
      <c r="AG81" s="8" t="s">
        <v>13</v>
      </c>
      <c r="AH81" s="8" t="s">
        <v>13</v>
      </c>
      <c r="AI81" s="8" t="s">
        <v>13</v>
      </c>
      <c r="AJ81" s="8"/>
      <c r="AK81" s="12">
        <v>38</v>
      </c>
    </row>
    <row r="82" spans="1:42" x14ac:dyDescent="0.2">
      <c r="A82" s="3" t="s">
        <v>51</v>
      </c>
      <c r="B82" s="3" t="s">
        <v>70</v>
      </c>
      <c r="C82" s="3" t="s">
        <v>7</v>
      </c>
      <c r="D82" s="3" t="s">
        <v>137</v>
      </c>
      <c r="E82" s="38" t="s">
        <v>11</v>
      </c>
      <c r="F82" s="3" t="s">
        <v>8</v>
      </c>
      <c r="G82" s="8">
        <v>6</v>
      </c>
      <c r="H82" s="8"/>
      <c r="I82" s="8"/>
      <c r="J82" s="8"/>
      <c r="K82" s="8"/>
      <c r="L82" s="8"/>
      <c r="M82" s="8"/>
      <c r="N82" s="8"/>
      <c r="O82" s="8"/>
      <c r="P82" s="8"/>
      <c r="Q82" s="8"/>
      <c r="R82" s="8"/>
      <c r="S82" s="8"/>
      <c r="T82" s="8"/>
      <c r="U82" s="8"/>
      <c r="V82" s="8"/>
      <c r="W82" s="8">
        <v>2.9860000000000002</v>
      </c>
      <c r="X82" s="8">
        <v>3.61</v>
      </c>
      <c r="Y82" s="8">
        <v>1.139</v>
      </c>
      <c r="Z82" s="8"/>
      <c r="AA82" s="8">
        <v>0.02</v>
      </c>
      <c r="AB82" s="8">
        <v>2.4820000000000002</v>
      </c>
      <c r="AC82" s="8">
        <v>12.833</v>
      </c>
      <c r="AD82" s="8"/>
      <c r="AE82" s="8">
        <v>0.14599999999999999</v>
      </c>
      <c r="AF82" s="8"/>
      <c r="AG82" s="8">
        <v>40.11</v>
      </c>
      <c r="AH82" s="8">
        <v>11.547000000000001</v>
      </c>
      <c r="AI82" s="8">
        <v>5.96</v>
      </c>
      <c r="AJ82" s="8">
        <v>13.798999999999999</v>
      </c>
      <c r="AK82" s="12">
        <v>39</v>
      </c>
      <c r="AM82" s="9">
        <f>+AP82/$AP$3</f>
        <v>1.5054800929519948E-4</v>
      </c>
      <c r="AN82" s="10">
        <f>+AN80+AM82</f>
        <v>0.99886044019416875</v>
      </c>
      <c r="AP82" s="5">
        <f>SUM(G82:AJ82)</f>
        <v>100.63199999999998</v>
      </c>
    </row>
    <row r="83" spans="1:42" x14ac:dyDescent="0.2">
      <c r="A83" s="3" t="s">
        <v>51</v>
      </c>
      <c r="B83" s="3" t="s">
        <v>70</v>
      </c>
      <c r="C83" s="3" t="s">
        <v>7</v>
      </c>
      <c r="D83" s="3" t="s">
        <v>137</v>
      </c>
      <c r="E83" s="38" t="s">
        <v>11</v>
      </c>
      <c r="F83" s="3" t="s">
        <v>9</v>
      </c>
      <c r="G83" s="8">
        <v>-1</v>
      </c>
      <c r="H83" s="8"/>
      <c r="I83" s="8"/>
      <c r="J83" s="8"/>
      <c r="K83" s="8"/>
      <c r="L83" s="8"/>
      <c r="M83" s="8"/>
      <c r="N83" s="8"/>
      <c r="O83" s="8"/>
      <c r="P83" s="8"/>
      <c r="Q83" s="8"/>
      <c r="R83" s="8"/>
      <c r="S83" s="8"/>
      <c r="T83" s="8"/>
      <c r="U83" s="8"/>
      <c r="V83" s="8"/>
      <c r="W83" s="8">
        <v>-1</v>
      </c>
      <c r="X83" s="8">
        <v>-1</v>
      </c>
      <c r="Y83" s="8">
        <v>-1</v>
      </c>
      <c r="Z83" s="8"/>
      <c r="AA83" s="8">
        <v>-1</v>
      </c>
      <c r="AB83" s="8">
        <v>-1</v>
      </c>
      <c r="AC83" s="8">
        <v>-1</v>
      </c>
      <c r="AD83" s="8"/>
      <c r="AE83" s="8">
        <v>-1</v>
      </c>
      <c r="AF83" s="8"/>
      <c r="AG83" s="8">
        <v>-1</v>
      </c>
      <c r="AH83" s="8">
        <v>-1</v>
      </c>
      <c r="AI83" s="8">
        <v>-1</v>
      </c>
      <c r="AJ83" s="8" t="s">
        <v>13</v>
      </c>
      <c r="AK83" s="12">
        <v>39</v>
      </c>
    </row>
    <row r="84" spans="1:42" x14ac:dyDescent="0.2">
      <c r="A84" s="3" t="s">
        <v>51</v>
      </c>
      <c r="B84" s="3" t="s">
        <v>70</v>
      </c>
      <c r="C84" s="3" t="s">
        <v>7</v>
      </c>
      <c r="D84" s="3" t="s">
        <v>137</v>
      </c>
      <c r="E84" s="38" t="s">
        <v>21</v>
      </c>
      <c r="F84" s="3" t="s">
        <v>8</v>
      </c>
      <c r="G84" s="8"/>
      <c r="H84" s="8"/>
      <c r="I84" s="8"/>
      <c r="J84" s="8"/>
      <c r="K84" s="8"/>
      <c r="L84" s="8"/>
      <c r="M84" s="8"/>
      <c r="N84" s="8"/>
      <c r="O84" s="8"/>
      <c r="P84" s="8">
        <v>27</v>
      </c>
      <c r="Q84" s="8"/>
      <c r="R84" s="8"/>
      <c r="S84" s="8"/>
      <c r="T84" s="8"/>
      <c r="U84" s="8">
        <v>14.919</v>
      </c>
      <c r="V84" s="8">
        <v>33.518999999999998</v>
      </c>
      <c r="W84" s="8">
        <v>12.307</v>
      </c>
      <c r="X84" s="8">
        <v>5.056</v>
      </c>
      <c r="Y84" s="8">
        <v>2.4329999999999998</v>
      </c>
      <c r="Z84" s="8">
        <v>0.83699999999999997</v>
      </c>
      <c r="AA84" s="8">
        <v>1.014</v>
      </c>
      <c r="AB84" s="8">
        <v>9.8000000000000004E-2</v>
      </c>
      <c r="AC84" s="8">
        <v>0.11700000000000001</v>
      </c>
      <c r="AD84" s="8"/>
      <c r="AE84" s="8"/>
      <c r="AF84" s="8"/>
      <c r="AG84" s="8">
        <v>0.42899999999999999</v>
      </c>
      <c r="AH84" s="8">
        <v>0.154</v>
      </c>
      <c r="AI84" s="8">
        <v>0.33700000000000002</v>
      </c>
      <c r="AJ84" s="8">
        <v>7.9000000000000001E-2</v>
      </c>
      <c r="AK84" s="12">
        <v>40</v>
      </c>
      <c r="AM84" s="9">
        <f>+AP84/$AP$3</f>
        <v>1.4705778247186595E-4</v>
      </c>
      <c r="AN84" s="10">
        <f>+AN82+AM84</f>
        <v>0.99900749797664057</v>
      </c>
      <c r="AP84" s="5">
        <f>SUM(G84:AJ84)</f>
        <v>98.298999999999978</v>
      </c>
    </row>
    <row r="85" spans="1:42" x14ac:dyDescent="0.2">
      <c r="A85" s="3" t="s">
        <v>51</v>
      </c>
      <c r="B85" s="3" t="s">
        <v>70</v>
      </c>
      <c r="C85" s="3" t="s">
        <v>7</v>
      </c>
      <c r="D85" s="3" t="s">
        <v>137</v>
      </c>
      <c r="E85" s="38" t="s">
        <v>21</v>
      </c>
      <c r="F85" s="3" t="s">
        <v>9</v>
      </c>
      <c r="G85" s="8"/>
      <c r="H85" s="8"/>
      <c r="I85" s="8"/>
      <c r="J85" s="8"/>
      <c r="K85" s="8"/>
      <c r="L85" s="8"/>
      <c r="M85" s="8"/>
      <c r="N85" s="8"/>
      <c r="O85" s="8"/>
      <c r="P85" s="8">
        <v>-1</v>
      </c>
      <c r="Q85" s="8"/>
      <c r="R85" s="8"/>
      <c r="S85" s="8"/>
      <c r="T85" s="8"/>
      <c r="U85" s="8">
        <v>-1</v>
      </c>
      <c r="V85" s="8">
        <v>-1</v>
      </c>
      <c r="W85" s="8">
        <v>-1</v>
      </c>
      <c r="X85" s="8">
        <v>-1</v>
      </c>
      <c r="Y85" s="8">
        <v>-1</v>
      </c>
      <c r="Z85" s="8">
        <v>-1</v>
      </c>
      <c r="AA85" s="8">
        <v>-1</v>
      </c>
      <c r="AB85" s="8">
        <v>-1</v>
      </c>
      <c r="AC85" s="8">
        <v>-1</v>
      </c>
      <c r="AD85" s="8"/>
      <c r="AE85" s="8"/>
      <c r="AF85" s="8"/>
      <c r="AG85" s="8">
        <v>-1</v>
      </c>
      <c r="AH85" s="8">
        <v>-1</v>
      </c>
      <c r="AI85" s="8">
        <v>-1</v>
      </c>
      <c r="AJ85" s="8" t="s">
        <v>13</v>
      </c>
      <c r="AK85" s="12">
        <v>40</v>
      </c>
    </row>
    <row r="86" spans="1:42" x14ac:dyDescent="0.2">
      <c r="A86" s="3" t="s">
        <v>51</v>
      </c>
      <c r="B86" s="3" t="s">
        <v>70</v>
      </c>
      <c r="C86" s="3" t="s">
        <v>17</v>
      </c>
      <c r="D86" s="3" t="s">
        <v>75</v>
      </c>
      <c r="E86" s="38" t="s">
        <v>11</v>
      </c>
      <c r="F86" s="3" t="s">
        <v>8</v>
      </c>
      <c r="G86" s="8">
        <v>3</v>
      </c>
      <c r="H86" s="8">
        <v>2</v>
      </c>
      <c r="I86" s="8">
        <v>6</v>
      </c>
      <c r="J86" s="8">
        <v>10</v>
      </c>
      <c r="K86" s="8">
        <v>12</v>
      </c>
      <c r="L86" s="8">
        <v>12</v>
      </c>
      <c r="M86" s="8">
        <v>14</v>
      </c>
      <c r="N86" s="8">
        <v>17</v>
      </c>
      <c r="O86" s="8">
        <v>17</v>
      </c>
      <c r="P86" s="8"/>
      <c r="Q86" s="8"/>
      <c r="R86" s="8"/>
      <c r="S86" s="8"/>
      <c r="T86" s="8"/>
      <c r="U86" s="8"/>
      <c r="V86" s="8"/>
      <c r="W86" s="8"/>
      <c r="X86" s="8"/>
      <c r="Y86" s="8"/>
      <c r="Z86" s="8"/>
      <c r="AA86" s="8"/>
      <c r="AB86" s="8"/>
      <c r="AC86" s="8"/>
      <c r="AD86" s="8"/>
      <c r="AE86" s="8"/>
      <c r="AF86" s="8"/>
      <c r="AG86" s="8"/>
      <c r="AH86" s="8"/>
      <c r="AI86" s="8"/>
      <c r="AJ86" s="8"/>
      <c r="AK86" s="12">
        <v>41</v>
      </c>
      <c r="AM86" s="9">
        <f>+AP86/$AP$3</f>
        <v>1.3913034486498881E-4</v>
      </c>
      <c r="AN86" s="10">
        <f>+AN84+AM86</f>
        <v>0.99914662832150558</v>
      </c>
      <c r="AP86" s="5">
        <f>SUM(G86:AJ86)</f>
        <v>93</v>
      </c>
    </row>
    <row r="87" spans="1:42" x14ac:dyDescent="0.2">
      <c r="A87" s="3" t="s">
        <v>51</v>
      </c>
      <c r="B87" s="3" t="s">
        <v>70</v>
      </c>
      <c r="C87" s="3" t="s">
        <v>17</v>
      </c>
      <c r="D87" s="3" t="s">
        <v>75</v>
      </c>
      <c r="E87" s="38" t="s">
        <v>11</v>
      </c>
      <c r="F87" s="3" t="s">
        <v>9</v>
      </c>
      <c r="G87" s="8">
        <v>-1</v>
      </c>
      <c r="H87" s="8">
        <v>-1</v>
      </c>
      <c r="I87" s="8">
        <v>-1</v>
      </c>
      <c r="J87" s="8">
        <v>-1</v>
      </c>
      <c r="K87" s="8">
        <v>-1</v>
      </c>
      <c r="L87" s="8">
        <v>-1</v>
      </c>
      <c r="M87" s="8">
        <v>-1</v>
      </c>
      <c r="N87" s="8">
        <v>-1</v>
      </c>
      <c r="O87" s="8">
        <v>-1</v>
      </c>
      <c r="P87" s="8"/>
      <c r="Q87" s="8"/>
      <c r="R87" s="8"/>
      <c r="S87" s="8"/>
      <c r="T87" s="8"/>
      <c r="U87" s="8"/>
      <c r="V87" s="8"/>
      <c r="W87" s="8"/>
      <c r="X87" s="8"/>
      <c r="Y87" s="8"/>
      <c r="Z87" s="8"/>
      <c r="AA87" s="8"/>
      <c r="AB87" s="8"/>
      <c r="AC87" s="8"/>
      <c r="AD87" s="8"/>
      <c r="AE87" s="8"/>
      <c r="AF87" s="8"/>
      <c r="AG87" s="8"/>
      <c r="AH87" s="8"/>
      <c r="AI87" s="8"/>
      <c r="AJ87" s="8"/>
      <c r="AK87" s="12">
        <v>41</v>
      </c>
    </row>
    <row r="88" spans="1:42" x14ac:dyDescent="0.2">
      <c r="A88" s="3" t="s">
        <v>51</v>
      </c>
      <c r="B88" s="3" t="s">
        <v>70</v>
      </c>
      <c r="C88" s="3" t="s">
        <v>7</v>
      </c>
      <c r="D88" s="3" t="s">
        <v>72</v>
      </c>
      <c r="E88" s="38" t="s">
        <v>27</v>
      </c>
      <c r="F88" s="3" t="s">
        <v>8</v>
      </c>
      <c r="G88" s="8"/>
      <c r="H88" s="8"/>
      <c r="I88" s="8"/>
      <c r="J88" s="8"/>
      <c r="K88" s="8"/>
      <c r="L88" s="8"/>
      <c r="M88" s="8"/>
      <c r="N88" s="8"/>
      <c r="O88" s="8"/>
      <c r="P88" s="8"/>
      <c r="Q88" s="8"/>
      <c r="R88" s="8">
        <v>18</v>
      </c>
      <c r="S88" s="8">
        <v>33</v>
      </c>
      <c r="T88" s="8">
        <v>10</v>
      </c>
      <c r="U88" s="8">
        <v>6</v>
      </c>
      <c r="V88" s="8"/>
      <c r="W88" s="8">
        <v>3</v>
      </c>
      <c r="X88" s="8">
        <v>1.5</v>
      </c>
      <c r="Y88" s="8"/>
      <c r="Z88" s="8"/>
      <c r="AA88" s="8"/>
      <c r="AB88" s="8"/>
      <c r="AC88" s="8"/>
      <c r="AD88" s="8"/>
      <c r="AE88" s="8"/>
      <c r="AF88" s="8"/>
      <c r="AG88" s="8"/>
      <c r="AH88" s="8"/>
      <c r="AI88" s="8"/>
      <c r="AJ88" s="8"/>
      <c r="AK88" s="12">
        <v>42</v>
      </c>
      <c r="AM88" s="9">
        <f>+AP88/$AP$3</f>
        <v>1.0696580277254517E-4</v>
      </c>
      <c r="AN88" s="10">
        <f>+AN86+AM88</f>
        <v>0.99925359412427817</v>
      </c>
      <c r="AP88" s="5">
        <f>SUM(G88:AJ88)</f>
        <v>71.5</v>
      </c>
    </row>
    <row r="89" spans="1:42" x14ac:dyDescent="0.2">
      <c r="A89" s="3" t="s">
        <v>51</v>
      </c>
      <c r="B89" s="3" t="s">
        <v>70</v>
      </c>
      <c r="C89" s="3" t="s">
        <v>7</v>
      </c>
      <c r="D89" s="3" t="s">
        <v>72</v>
      </c>
      <c r="E89" s="38" t="s">
        <v>27</v>
      </c>
      <c r="F89" s="3" t="s">
        <v>9</v>
      </c>
      <c r="G89" s="8"/>
      <c r="H89" s="8"/>
      <c r="I89" s="8"/>
      <c r="J89" s="8"/>
      <c r="K89" s="8"/>
      <c r="L89" s="8"/>
      <c r="M89" s="8"/>
      <c r="N89" s="8"/>
      <c r="O89" s="8"/>
      <c r="P89" s="8"/>
      <c r="Q89" s="8"/>
      <c r="R89" s="8">
        <v>-1</v>
      </c>
      <c r="S89" s="8">
        <v>-1</v>
      </c>
      <c r="T89" s="8">
        <v>-1</v>
      </c>
      <c r="U89" s="8">
        <v>-1</v>
      </c>
      <c r="V89" s="8"/>
      <c r="W89" s="8">
        <v>-1</v>
      </c>
      <c r="X89" s="8">
        <v>-1</v>
      </c>
      <c r="Y89" s="8"/>
      <c r="Z89" s="8"/>
      <c r="AA89" s="8"/>
      <c r="AB89" s="8"/>
      <c r="AC89" s="8"/>
      <c r="AD89" s="8"/>
      <c r="AE89" s="8"/>
      <c r="AF89" s="8"/>
      <c r="AG89" s="8"/>
      <c r="AH89" s="8"/>
      <c r="AI89" s="8"/>
      <c r="AJ89" s="8"/>
      <c r="AK89" s="12">
        <v>42</v>
      </c>
    </row>
    <row r="90" spans="1:42" x14ac:dyDescent="0.2">
      <c r="A90" s="3" t="s">
        <v>51</v>
      </c>
      <c r="B90" s="3" t="s">
        <v>70</v>
      </c>
      <c r="C90" s="3" t="s">
        <v>7</v>
      </c>
      <c r="D90" s="3" t="s">
        <v>144</v>
      </c>
      <c r="E90" s="38" t="s">
        <v>35</v>
      </c>
      <c r="F90" s="3" t="s">
        <v>8</v>
      </c>
      <c r="G90" s="8"/>
      <c r="H90" s="8"/>
      <c r="I90" s="8"/>
      <c r="J90" s="8"/>
      <c r="K90" s="8"/>
      <c r="L90" s="8"/>
      <c r="M90" s="8"/>
      <c r="N90" s="8"/>
      <c r="O90" s="8"/>
      <c r="P90" s="8"/>
      <c r="Q90" s="8">
        <v>29</v>
      </c>
      <c r="R90" s="8">
        <v>23</v>
      </c>
      <c r="S90" s="8">
        <v>19</v>
      </c>
      <c r="T90" s="8"/>
      <c r="U90" s="8"/>
      <c r="V90" s="8"/>
      <c r="W90" s="8"/>
      <c r="X90" s="8"/>
      <c r="Y90" s="8"/>
      <c r="Z90" s="8"/>
      <c r="AA90" s="8"/>
      <c r="AB90" s="8"/>
      <c r="AC90" s="8"/>
      <c r="AD90" s="8"/>
      <c r="AE90" s="8"/>
      <c r="AF90" s="8"/>
      <c r="AG90" s="8"/>
      <c r="AH90" s="8"/>
      <c r="AI90" s="8"/>
      <c r="AJ90" s="8"/>
      <c r="AK90" s="12">
        <v>43</v>
      </c>
      <c r="AM90" s="9">
        <f>+AP90/$AP$3</f>
        <v>1.0621779016574416E-4</v>
      </c>
      <c r="AN90" s="10">
        <f>+AN88+AM90</f>
        <v>0.9993598119144439</v>
      </c>
      <c r="AP90" s="5">
        <f>SUM(G90:AJ90)</f>
        <v>71</v>
      </c>
    </row>
    <row r="91" spans="1:42" x14ac:dyDescent="0.2">
      <c r="A91" s="3" t="s">
        <v>51</v>
      </c>
      <c r="B91" s="3" t="s">
        <v>70</v>
      </c>
      <c r="C91" s="3" t="s">
        <v>7</v>
      </c>
      <c r="D91" s="3" t="s">
        <v>144</v>
      </c>
      <c r="E91" s="38" t="s">
        <v>35</v>
      </c>
      <c r="F91" s="3" t="s">
        <v>9</v>
      </c>
      <c r="G91" s="8"/>
      <c r="H91" s="8"/>
      <c r="I91" s="8"/>
      <c r="J91" s="8"/>
      <c r="K91" s="8"/>
      <c r="L91" s="8"/>
      <c r="M91" s="8"/>
      <c r="N91" s="8"/>
      <c r="O91" s="8"/>
      <c r="P91" s="8"/>
      <c r="Q91" s="8">
        <v>-1</v>
      </c>
      <c r="R91" s="8">
        <v>-1</v>
      </c>
      <c r="S91" s="8" t="s">
        <v>12</v>
      </c>
      <c r="T91" s="8"/>
      <c r="U91" s="8"/>
      <c r="V91" s="8"/>
      <c r="W91" s="8"/>
      <c r="X91" s="8"/>
      <c r="Y91" s="8"/>
      <c r="Z91" s="8"/>
      <c r="AA91" s="8"/>
      <c r="AB91" s="8"/>
      <c r="AC91" s="8"/>
      <c r="AD91" s="8"/>
      <c r="AE91" s="8"/>
      <c r="AF91" s="8"/>
      <c r="AG91" s="8"/>
      <c r="AH91" s="8"/>
      <c r="AI91" s="8"/>
      <c r="AJ91" s="8"/>
      <c r="AK91" s="12">
        <v>43</v>
      </c>
    </row>
    <row r="92" spans="1:42" x14ac:dyDescent="0.2">
      <c r="A92" s="3" t="s">
        <v>51</v>
      </c>
      <c r="B92" s="3" t="s">
        <v>70</v>
      </c>
      <c r="C92" s="3" t="s">
        <v>7</v>
      </c>
      <c r="D92" s="3" t="s">
        <v>72</v>
      </c>
      <c r="E92" s="38" t="s">
        <v>34</v>
      </c>
      <c r="F92" s="3" t="s">
        <v>8</v>
      </c>
      <c r="G92" s="8"/>
      <c r="H92" s="8"/>
      <c r="I92" s="8"/>
      <c r="J92" s="8"/>
      <c r="K92" s="8"/>
      <c r="L92" s="8"/>
      <c r="M92" s="8"/>
      <c r="N92" s="8"/>
      <c r="O92" s="8"/>
      <c r="P92" s="8">
        <v>56</v>
      </c>
      <c r="Q92" s="8"/>
      <c r="R92" s="8"/>
      <c r="S92" s="8"/>
      <c r="T92" s="8"/>
      <c r="U92" s="8"/>
      <c r="V92" s="8"/>
      <c r="W92" s="8"/>
      <c r="X92" s="8"/>
      <c r="Y92" s="8"/>
      <c r="Z92" s="8"/>
      <c r="AA92" s="8"/>
      <c r="AB92" s="8"/>
      <c r="AC92" s="8"/>
      <c r="AD92" s="8"/>
      <c r="AE92" s="8"/>
      <c r="AF92" s="8"/>
      <c r="AG92" s="8"/>
      <c r="AH92" s="8"/>
      <c r="AI92" s="8"/>
      <c r="AJ92" s="8"/>
      <c r="AK92" s="12">
        <v>44</v>
      </c>
      <c r="AM92" s="9">
        <f>+AP92/$AP$3</f>
        <v>8.3777411961713706E-5</v>
      </c>
      <c r="AN92" s="10">
        <f>+AN90+AM92</f>
        <v>0.99944358932640565</v>
      </c>
      <c r="AP92" s="5">
        <f>SUM(G92:AJ92)</f>
        <v>56</v>
      </c>
    </row>
    <row r="93" spans="1:42" x14ac:dyDescent="0.2">
      <c r="A93" s="3" t="s">
        <v>51</v>
      </c>
      <c r="B93" s="3" t="s">
        <v>70</v>
      </c>
      <c r="C93" s="3" t="s">
        <v>7</v>
      </c>
      <c r="D93" s="3" t="s">
        <v>72</v>
      </c>
      <c r="E93" s="38" t="s">
        <v>34</v>
      </c>
      <c r="F93" s="3" t="s">
        <v>9</v>
      </c>
      <c r="G93" s="8"/>
      <c r="H93" s="8"/>
      <c r="I93" s="8"/>
      <c r="J93" s="8"/>
      <c r="K93" s="8"/>
      <c r="L93" s="8"/>
      <c r="M93" s="8"/>
      <c r="N93" s="8"/>
      <c r="O93" s="8"/>
      <c r="P93" s="8">
        <v>-1</v>
      </c>
      <c r="Q93" s="8"/>
      <c r="R93" s="8"/>
      <c r="S93" s="8"/>
      <c r="T93" s="8"/>
      <c r="U93" s="8"/>
      <c r="V93" s="8"/>
      <c r="W93" s="8"/>
      <c r="X93" s="8"/>
      <c r="Y93" s="8"/>
      <c r="Z93" s="8"/>
      <c r="AA93" s="8"/>
      <c r="AB93" s="8"/>
      <c r="AC93" s="8"/>
      <c r="AD93" s="8"/>
      <c r="AE93" s="8"/>
      <c r="AF93" s="8"/>
      <c r="AG93" s="8"/>
      <c r="AH93" s="8"/>
      <c r="AI93" s="8"/>
      <c r="AJ93" s="8"/>
      <c r="AK93" s="12">
        <v>44</v>
      </c>
    </row>
    <row r="94" spans="1:42" x14ac:dyDescent="0.2">
      <c r="A94" s="3" t="s">
        <v>51</v>
      </c>
      <c r="B94" s="3" t="s">
        <v>70</v>
      </c>
      <c r="C94" s="3" t="s">
        <v>7</v>
      </c>
      <c r="D94" s="3" t="s">
        <v>137</v>
      </c>
      <c r="E94" s="38" t="s">
        <v>33</v>
      </c>
      <c r="F94" s="3" t="s">
        <v>8</v>
      </c>
      <c r="G94" s="8"/>
      <c r="H94" s="8"/>
      <c r="I94" s="8"/>
      <c r="J94" s="8"/>
      <c r="K94" s="8"/>
      <c r="L94" s="8"/>
      <c r="M94" s="8"/>
      <c r="N94" s="8"/>
      <c r="O94" s="8"/>
      <c r="P94" s="8"/>
      <c r="Q94" s="8"/>
      <c r="R94" s="8"/>
      <c r="S94" s="8"/>
      <c r="T94" s="8"/>
      <c r="U94" s="8"/>
      <c r="V94" s="8"/>
      <c r="W94" s="8">
        <v>2.665</v>
      </c>
      <c r="X94" s="8">
        <v>6.8090000000000002</v>
      </c>
      <c r="Y94" s="8">
        <v>2.3820000000000001</v>
      </c>
      <c r="Z94" s="8">
        <v>6.8310000000000004</v>
      </c>
      <c r="AA94" s="8">
        <v>2.9740000000000002</v>
      </c>
      <c r="AB94" s="8">
        <v>4.351</v>
      </c>
      <c r="AC94" s="8">
        <v>6.1059999999999999</v>
      </c>
      <c r="AD94" s="8"/>
      <c r="AE94" s="8"/>
      <c r="AF94" s="8"/>
      <c r="AG94" s="8">
        <v>5.9160000000000004</v>
      </c>
      <c r="AH94" s="8">
        <v>1.8939999999999999</v>
      </c>
      <c r="AI94" s="8">
        <v>2.2610000000000001</v>
      </c>
      <c r="AJ94" s="8">
        <v>0.871</v>
      </c>
      <c r="AK94" s="12">
        <v>45</v>
      </c>
      <c r="AM94" s="9">
        <f>+AP94/$AP$3</f>
        <v>6.4418845697703441E-5</v>
      </c>
      <c r="AN94" s="10">
        <f>+AN92+AM94</f>
        <v>0.99950800817210339</v>
      </c>
      <c r="AP94" s="5">
        <f>SUM(G94:AJ94)</f>
        <v>43.060000000000009</v>
      </c>
    </row>
    <row r="95" spans="1:42" x14ac:dyDescent="0.2">
      <c r="A95" s="3" t="s">
        <v>51</v>
      </c>
      <c r="B95" s="3" t="s">
        <v>70</v>
      </c>
      <c r="C95" s="3" t="s">
        <v>7</v>
      </c>
      <c r="D95" s="3" t="s">
        <v>137</v>
      </c>
      <c r="E95" s="38" t="s">
        <v>33</v>
      </c>
      <c r="F95" s="3" t="s">
        <v>9</v>
      </c>
      <c r="G95" s="8"/>
      <c r="H95" s="8"/>
      <c r="I95" s="8"/>
      <c r="J95" s="8"/>
      <c r="K95" s="8"/>
      <c r="L95" s="8"/>
      <c r="M95" s="8"/>
      <c r="N95" s="8"/>
      <c r="O95" s="8"/>
      <c r="P95" s="8"/>
      <c r="Q95" s="8"/>
      <c r="R95" s="8"/>
      <c r="S95" s="8"/>
      <c r="T95" s="8"/>
      <c r="U95" s="8"/>
      <c r="V95" s="8"/>
      <c r="W95" s="8">
        <v>-1</v>
      </c>
      <c r="X95" s="8">
        <v>-1</v>
      </c>
      <c r="Y95" s="8">
        <v>-1</v>
      </c>
      <c r="Z95" s="8">
        <v>-1</v>
      </c>
      <c r="AA95" s="8">
        <v>-1</v>
      </c>
      <c r="AB95" s="8">
        <v>-1</v>
      </c>
      <c r="AC95" s="8">
        <v>-1</v>
      </c>
      <c r="AD95" s="8"/>
      <c r="AE95" s="8"/>
      <c r="AF95" s="8"/>
      <c r="AG95" s="8">
        <v>-1</v>
      </c>
      <c r="AH95" s="8">
        <v>-1</v>
      </c>
      <c r="AI95" s="8" t="s">
        <v>13</v>
      </c>
      <c r="AJ95" s="8" t="s">
        <v>13</v>
      </c>
      <c r="AK95" s="12">
        <v>45</v>
      </c>
    </row>
    <row r="96" spans="1:42" x14ac:dyDescent="0.2">
      <c r="A96" s="3" t="s">
        <v>51</v>
      </c>
      <c r="B96" s="3" t="s">
        <v>70</v>
      </c>
      <c r="C96" s="3" t="s">
        <v>7</v>
      </c>
      <c r="D96" s="3" t="s">
        <v>147</v>
      </c>
      <c r="E96" s="38" t="s">
        <v>63</v>
      </c>
      <c r="F96" s="3" t="s">
        <v>8</v>
      </c>
      <c r="G96" s="8"/>
      <c r="H96" s="8"/>
      <c r="I96" s="8"/>
      <c r="J96" s="8"/>
      <c r="K96" s="8"/>
      <c r="L96" s="8"/>
      <c r="M96" s="8"/>
      <c r="N96" s="8"/>
      <c r="O96" s="8"/>
      <c r="P96" s="8"/>
      <c r="Q96" s="8"/>
      <c r="R96" s="8"/>
      <c r="S96" s="8"/>
      <c r="T96" s="8"/>
      <c r="U96" s="8"/>
      <c r="V96" s="8"/>
      <c r="W96" s="8"/>
      <c r="X96" s="8">
        <v>4.673</v>
      </c>
      <c r="Y96" s="8">
        <v>4.2439999999999998</v>
      </c>
      <c r="Z96" s="8">
        <v>6.0949999999999998</v>
      </c>
      <c r="AA96" s="8">
        <v>3.532</v>
      </c>
      <c r="AB96" s="8">
        <v>4.26</v>
      </c>
      <c r="AC96" s="8">
        <v>1.843</v>
      </c>
      <c r="AD96" s="8">
        <v>1.554</v>
      </c>
      <c r="AE96" s="8">
        <v>2.8650000000000002</v>
      </c>
      <c r="AF96" s="8">
        <v>0.93500000000000005</v>
      </c>
      <c r="AG96" s="8">
        <v>2.8069999999999999</v>
      </c>
      <c r="AH96" s="8">
        <v>0.98599999999999999</v>
      </c>
      <c r="AI96" s="8">
        <v>1.712</v>
      </c>
      <c r="AJ96" s="8">
        <v>0.26</v>
      </c>
      <c r="AK96" s="12">
        <v>46</v>
      </c>
      <c r="AM96" s="9">
        <f>+AP96/$AP$3</f>
        <v>5.3506837789690215E-5</v>
      </c>
      <c r="AN96" s="10">
        <f>+AN94+AM96</f>
        <v>0.9995615150098931</v>
      </c>
      <c r="AP96" s="5">
        <f>SUM(G96:AJ96)</f>
        <v>35.765999999999998</v>
      </c>
    </row>
    <row r="97" spans="1:42" x14ac:dyDescent="0.2">
      <c r="A97" s="3" t="s">
        <v>51</v>
      </c>
      <c r="B97" s="3" t="s">
        <v>70</v>
      </c>
      <c r="C97" s="3" t="s">
        <v>7</v>
      </c>
      <c r="D97" s="3" t="s">
        <v>147</v>
      </c>
      <c r="E97" s="38" t="s">
        <v>63</v>
      </c>
      <c r="F97" s="3" t="s">
        <v>9</v>
      </c>
      <c r="G97" s="8"/>
      <c r="H97" s="8"/>
      <c r="I97" s="8"/>
      <c r="J97" s="8"/>
      <c r="K97" s="8"/>
      <c r="L97" s="8"/>
      <c r="M97" s="8"/>
      <c r="N97" s="8"/>
      <c r="O97" s="8"/>
      <c r="P97" s="8"/>
      <c r="Q97" s="8"/>
      <c r="R97" s="8"/>
      <c r="S97" s="8"/>
      <c r="T97" s="8"/>
      <c r="U97" s="8"/>
      <c r="V97" s="8"/>
      <c r="W97" s="8"/>
      <c r="X97" s="8" t="s">
        <v>13</v>
      </c>
      <c r="Y97" s="8" t="s">
        <v>13</v>
      </c>
      <c r="Z97" s="8" t="s">
        <v>13</v>
      </c>
      <c r="AA97" s="8" t="s">
        <v>13</v>
      </c>
      <c r="AB97" s="8" t="s">
        <v>13</v>
      </c>
      <c r="AC97" s="8" t="s">
        <v>13</v>
      </c>
      <c r="AD97" s="8" t="s">
        <v>13</v>
      </c>
      <c r="AE97" s="8">
        <v>-1</v>
      </c>
      <c r="AF97" s="8" t="s">
        <v>13</v>
      </c>
      <c r="AG97" s="8" t="s">
        <v>13</v>
      </c>
      <c r="AH97" s="8" t="s">
        <v>13</v>
      </c>
      <c r="AI97" s="8" t="s">
        <v>13</v>
      </c>
      <c r="AJ97" s="8" t="s">
        <v>13</v>
      </c>
      <c r="AK97" s="12">
        <v>46</v>
      </c>
    </row>
    <row r="98" spans="1:42" x14ac:dyDescent="0.2">
      <c r="A98" s="3" t="s">
        <v>51</v>
      </c>
      <c r="B98" s="3" t="s">
        <v>70</v>
      </c>
      <c r="C98" s="3" t="s">
        <v>7</v>
      </c>
      <c r="D98" s="3" t="s">
        <v>159</v>
      </c>
      <c r="E98" s="38" t="s">
        <v>31</v>
      </c>
      <c r="F98" s="3" t="s">
        <v>8</v>
      </c>
      <c r="G98" s="8"/>
      <c r="H98" s="8"/>
      <c r="I98" s="8"/>
      <c r="J98" s="8"/>
      <c r="K98" s="8"/>
      <c r="L98" s="8"/>
      <c r="M98" s="8"/>
      <c r="N98" s="8">
        <v>14.13</v>
      </c>
      <c r="O98" s="8"/>
      <c r="P98" s="8">
        <v>9.6300000000000008</v>
      </c>
      <c r="Q98" s="8">
        <v>10.35</v>
      </c>
      <c r="R98" s="8"/>
      <c r="S98" s="8"/>
      <c r="T98" s="8"/>
      <c r="U98" s="8"/>
      <c r="V98" s="8"/>
      <c r="W98" s="8"/>
      <c r="X98" s="8"/>
      <c r="Y98" s="8"/>
      <c r="Z98" s="8"/>
      <c r="AA98" s="8"/>
      <c r="AB98" s="8"/>
      <c r="AC98" s="8"/>
      <c r="AD98" s="8"/>
      <c r="AE98" s="8"/>
      <c r="AF98" s="8"/>
      <c r="AG98" s="8"/>
      <c r="AH98" s="8"/>
      <c r="AI98" s="8"/>
      <c r="AJ98" s="8"/>
      <c r="AK98" s="12">
        <v>47</v>
      </c>
      <c r="AM98" s="9">
        <f>+AP98/$AP$3</f>
        <v>5.1029420035965254E-5</v>
      </c>
      <c r="AN98" s="10">
        <f>+AN96+AM98</f>
        <v>0.99961254442992908</v>
      </c>
      <c r="AP98" s="5">
        <f>SUM(G98:AJ98)</f>
        <v>34.11</v>
      </c>
    </row>
    <row r="99" spans="1:42" x14ac:dyDescent="0.2">
      <c r="A99" s="3" t="s">
        <v>51</v>
      </c>
      <c r="B99" s="3" t="s">
        <v>70</v>
      </c>
      <c r="C99" s="3" t="s">
        <v>7</v>
      </c>
      <c r="D99" s="3" t="s">
        <v>159</v>
      </c>
      <c r="E99" s="38" t="s">
        <v>31</v>
      </c>
      <c r="F99" s="3" t="s">
        <v>9</v>
      </c>
      <c r="G99" s="8"/>
      <c r="H99" s="8"/>
      <c r="I99" s="8"/>
      <c r="J99" s="8"/>
      <c r="K99" s="8"/>
      <c r="L99" s="8"/>
      <c r="M99" s="8"/>
      <c r="N99" s="8" t="s">
        <v>13</v>
      </c>
      <c r="O99" s="8"/>
      <c r="P99" s="8" t="s">
        <v>13</v>
      </c>
      <c r="Q99" s="8" t="s">
        <v>13</v>
      </c>
      <c r="R99" s="8"/>
      <c r="S99" s="8"/>
      <c r="T99" s="8"/>
      <c r="U99" s="8"/>
      <c r="V99" s="8"/>
      <c r="W99" s="8"/>
      <c r="X99" s="8"/>
      <c r="Y99" s="8"/>
      <c r="Z99" s="8"/>
      <c r="AA99" s="8"/>
      <c r="AB99" s="8"/>
      <c r="AC99" s="8"/>
      <c r="AD99" s="8"/>
      <c r="AE99" s="8"/>
      <c r="AF99" s="8"/>
      <c r="AG99" s="8"/>
      <c r="AH99" s="8"/>
      <c r="AI99" s="8"/>
      <c r="AJ99" s="8"/>
      <c r="AK99" s="12">
        <v>47</v>
      </c>
    </row>
    <row r="100" spans="1:42" x14ac:dyDescent="0.2">
      <c r="A100" s="3" t="s">
        <v>51</v>
      </c>
      <c r="B100" s="3" t="s">
        <v>70</v>
      </c>
      <c r="C100" s="3" t="s">
        <v>7</v>
      </c>
      <c r="D100" s="3" t="s">
        <v>76</v>
      </c>
      <c r="E100" s="38" t="s">
        <v>34</v>
      </c>
      <c r="F100" s="3" t="s">
        <v>8</v>
      </c>
      <c r="G100" s="8">
        <v>30</v>
      </c>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12">
        <v>48</v>
      </c>
      <c r="AM100" s="9">
        <f>+AP100/$AP$3</f>
        <v>4.4880756408060913E-5</v>
      </c>
      <c r="AN100" s="10">
        <f>+AN98+AM100</f>
        <v>0.99965742518633716</v>
      </c>
      <c r="AP100" s="5">
        <f>SUM(G100:AJ100)</f>
        <v>30</v>
      </c>
    </row>
    <row r="101" spans="1:42" x14ac:dyDescent="0.2">
      <c r="A101" s="3" t="s">
        <v>51</v>
      </c>
      <c r="B101" s="3" t="s">
        <v>70</v>
      </c>
      <c r="C101" s="3" t="s">
        <v>7</v>
      </c>
      <c r="D101" s="3" t="s">
        <v>76</v>
      </c>
      <c r="E101" s="38" t="s">
        <v>34</v>
      </c>
      <c r="F101" s="3" t="s">
        <v>9</v>
      </c>
      <c r="G101" s="8">
        <v>-1</v>
      </c>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12">
        <v>48</v>
      </c>
    </row>
    <row r="102" spans="1:42" x14ac:dyDescent="0.2">
      <c r="A102" s="3" t="s">
        <v>51</v>
      </c>
      <c r="B102" s="3" t="s">
        <v>70</v>
      </c>
      <c r="C102" s="3" t="s">
        <v>7</v>
      </c>
      <c r="D102" s="3" t="s">
        <v>144</v>
      </c>
      <c r="E102" s="38" t="s">
        <v>63</v>
      </c>
      <c r="F102" s="3" t="s">
        <v>8</v>
      </c>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v>2.298</v>
      </c>
      <c r="AH102" s="8">
        <v>0.98699999999999999</v>
      </c>
      <c r="AI102" s="8">
        <v>21.280999999999999</v>
      </c>
      <c r="AJ102" s="8">
        <v>4.2859999999999996</v>
      </c>
      <c r="AK102" s="12">
        <v>49</v>
      </c>
      <c r="AM102" s="9">
        <f>+AP102/$AP$3</f>
        <v>4.3163319462845778E-5</v>
      </c>
      <c r="AN102" s="10">
        <f>+AN100+AM102</f>
        <v>0.99970058850580001</v>
      </c>
      <c r="AP102" s="5">
        <f>SUM(G102:AJ102)</f>
        <v>28.851999999999997</v>
      </c>
    </row>
    <row r="103" spans="1:42" x14ac:dyDescent="0.2">
      <c r="A103" s="3" t="s">
        <v>51</v>
      </c>
      <c r="B103" s="3" t="s">
        <v>70</v>
      </c>
      <c r="C103" s="3" t="s">
        <v>7</v>
      </c>
      <c r="D103" s="3" t="s">
        <v>144</v>
      </c>
      <c r="E103" s="38" t="s">
        <v>63</v>
      </c>
      <c r="F103" s="3" t="s">
        <v>9</v>
      </c>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v>-1</v>
      </c>
      <c r="AH103" s="8">
        <v>-1</v>
      </c>
      <c r="AI103" s="8">
        <v>-1</v>
      </c>
      <c r="AJ103" s="8">
        <v>-1</v>
      </c>
      <c r="AK103" s="12">
        <v>49</v>
      </c>
    </row>
    <row r="104" spans="1:42" x14ac:dyDescent="0.2">
      <c r="A104" s="3" t="s">
        <v>51</v>
      </c>
      <c r="B104" s="3" t="s">
        <v>70</v>
      </c>
      <c r="C104" s="3" t="s">
        <v>7</v>
      </c>
      <c r="D104" s="3" t="s">
        <v>149</v>
      </c>
      <c r="E104" s="38" t="s">
        <v>22</v>
      </c>
      <c r="F104" s="3" t="s">
        <v>8</v>
      </c>
      <c r="G104" s="8"/>
      <c r="H104" s="8"/>
      <c r="I104" s="8"/>
      <c r="J104" s="8"/>
      <c r="K104" s="8"/>
      <c r="L104" s="8"/>
      <c r="M104" s="8"/>
      <c r="N104" s="8"/>
      <c r="O104" s="8"/>
      <c r="P104" s="8"/>
      <c r="Q104" s="8"/>
      <c r="R104" s="8"/>
      <c r="S104" s="8"/>
      <c r="T104" s="8">
        <v>8.1430000000000007</v>
      </c>
      <c r="U104" s="8">
        <v>6.17</v>
      </c>
      <c r="V104" s="8">
        <v>5.8209999999999997</v>
      </c>
      <c r="W104" s="8">
        <v>0.85599999999999998</v>
      </c>
      <c r="X104" s="8">
        <v>3.79</v>
      </c>
      <c r="Y104" s="8"/>
      <c r="Z104" s="8">
        <v>0.747</v>
      </c>
      <c r="AA104" s="8">
        <v>0.57399999999999995</v>
      </c>
      <c r="AB104" s="8"/>
      <c r="AC104" s="8">
        <v>9.7000000000000003E-2</v>
      </c>
      <c r="AD104" s="8">
        <v>0.04</v>
      </c>
      <c r="AE104" s="8"/>
      <c r="AF104" s="8"/>
      <c r="AG104" s="8"/>
      <c r="AH104" s="8"/>
      <c r="AI104" s="8"/>
      <c r="AJ104" s="8"/>
      <c r="AK104" s="12">
        <v>50</v>
      </c>
      <c r="AM104" s="9">
        <f>+AP104/$AP$3</f>
        <v>3.9252709554490077E-5</v>
      </c>
      <c r="AN104" s="10">
        <f>+AN102+AM104</f>
        <v>0.99973984121535453</v>
      </c>
      <c r="AP104" s="5">
        <f>SUM(G104:AJ104)</f>
        <v>26.238000000000003</v>
      </c>
    </row>
    <row r="105" spans="1:42" x14ac:dyDescent="0.2">
      <c r="A105" s="3" t="s">
        <v>51</v>
      </c>
      <c r="B105" s="3" t="s">
        <v>70</v>
      </c>
      <c r="C105" s="3" t="s">
        <v>7</v>
      </c>
      <c r="D105" s="3" t="s">
        <v>149</v>
      </c>
      <c r="E105" s="38" t="s">
        <v>22</v>
      </c>
      <c r="F105" s="3" t="s">
        <v>9</v>
      </c>
      <c r="G105" s="8"/>
      <c r="H105" s="8"/>
      <c r="I105" s="8"/>
      <c r="J105" s="8"/>
      <c r="K105" s="8"/>
      <c r="L105" s="8"/>
      <c r="M105" s="8"/>
      <c r="N105" s="8"/>
      <c r="O105" s="8"/>
      <c r="P105" s="8"/>
      <c r="Q105" s="8"/>
      <c r="R105" s="8"/>
      <c r="S105" s="8"/>
      <c r="T105" s="8">
        <v>-1</v>
      </c>
      <c r="U105" s="8">
        <v>-1</v>
      </c>
      <c r="V105" s="8">
        <v>-1</v>
      </c>
      <c r="W105" s="8">
        <v>-1</v>
      </c>
      <c r="X105" s="8">
        <v>-1</v>
      </c>
      <c r="Y105" s="8"/>
      <c r="Z105" s="8">
        <v>-1</v>
      </c>
      <c r="AA105" s="8">
        <v>-1</v>
      </c>
      <c r="AB105" s="8" t="s">
        <v>12</v>
      </c>
      <c r="AC105" s="8" t="s">
        <v>12</v>
      </c>
      <c r="AD105" s="8">
        <v>-1</v>
      </c>
      <c r="AE105" s="8"/>
      <c r="AF105" s="8"/>
      <c r="AG105" s="8"/>
      <c r="AH105" s="8"/>
      <c r="AI105" s="8"/>
      <c r="AJ105" s="8"/>
      <c r="AK105" s="12">
        <v>50</v>
      </c>
    </row>
    <row r="106" spans="1:42" x14ac:dyDescent="0.2">
      <c r="A106" s="3" t="s">
        <v>51</v>
      </c>
      <c r="B106" s="3" t="s">
        <v>70</v>
      </c>
      <c r="C106" s="3" t="s">
        <v>7</v>
      </c>
      <c r="D106" s="3" t="s">
        <v>72</v>
      </c>
      <c r="E106" s="38" t="s">
        <v>77</v>
      </c>
      <c r="F106" s="3" t="s">
        <v>8</v>
      </c>
      <c r="G106" s="8">
        <v>25</v>
      </c>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12">
        <v>51</v>
      </c>
      <c r="AM106" s="9">
        <f>+AP106/$AP$3</f>
        <v>3.7400630340050759E-5</v>
      </c>
      <c r="AN106" s="10">
        <f>+AN104+AM106</f>
        <v>0.99977724184569461</v>
      </c>
      <c r="AP106" s="5">
        <f>SUM(G106:AJ106)</f>
        <v>25</v>
      </c>
    </row>
    <row r="107" spans="1:42" x14ac:dyDescent="0.2">
      <c r="A107" s="3" t="s">
        <v>51</v>
      </c>
      <c r="B107" s="3" t="s">
        <v>70</v>
      </c>
      <c r="C107" s="3" t="s">
        <v>7</v>
      </c>
      <c r="D107" s="3" t="s">
        <v>72</v>
      </c>
      <c r="E107" s="38" t="s">
        <v>77</v>
      </c>
      <c r="F107" s="3" t="s">
        <v>9</v>
      </c>
      <c r="G107" s="8">
        <v>-1</v>
      </c>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12">
        <v>51</v>
      </c>
    </row>
    <row r="108" spans="1:42" x14ac:dyDescent="0.2">
      <c r="A108" s="3" t="s">
        <v>51</v>
      </c>
      <c r="B108" s="3" t="s">
        <v>70</v>
      </c>
      <c r="C108" s="3" t="s">
        <v>7</v>
      </c>
      <c r="D108" s="3" t="s">
        <v>147</v>
      </c>
      <c r="E108" s="38" t="s">
        <v>62</v>
      </c>
      <c r="F108" s="3" t="s">
        <v>8</v>
      </c>
      <c r="G108" s="8"/>
      <c r="H108" s="8"/>
      <c r="I108" s="8"/>
      <c r="J108" s="8"/>
      <c r="K108" s="8"/>
      <c r="L108" s="8"/>
      <c r="M108" s="8"/>
      <c r="N108" s="8"/>
      <c r="O108" s="8"/>
      <c r="P108" s="8"/>
      <c r="Q108" s="8"/>
      <c r="R108" s="8"/>
      <c r="S108" s="8"/>
      <c r="T108" s="8"/>
      <c r="U108" s="8"/>
      <c r="V108" s="8"/>
      <c r="W108" s="8"/>
      <c r="X108" s="8"/>
      <c r="Y108" s="8"/>
      <c r="Z108" s="8"/>
      <c r="AA108" s="8"/>
      <c r="AB108" s="8">
        <v>2.5129999999999999</v>
      </c>
      <c r="AC108" s="8">
        <v>2.1789999999999998</v>
      </c>
      <c r="AD108" s="8">
        <v>2.048</v>
      </c>
      <c r="AE108" s="8">
        <v>1.55</v>
      </c>
      <c r="AF108" s="8">
        <v>2.1</v>
      </c>
      <c r="AG108" s="8">
        <v>2.407</v>
      </c>
      <c r="AH108" s="8">
        <v>3.5680000000000001</v>
      </c>
      <c r="AI108" s="8">
        <v>2.5910000000000002</v>
      </c>
      <c r="AJ108" s="8"/>
      <c r="AK108" s="12">
        <v>52</v>
      </c>
      <c r="AM108" s="9">
        <f>+AP108/$AP$3</f>
        <v>2.8358653949040093E-5</v>
      </c>
      <c r="AN108" s="10">
        <f>+AN106+AM108</f>
        <v>0.99980560049964362</v>
      </c>
      <c r="AP108" s="5">
        <f>SUM(G108:AJ108)</f>
        <v>18.956000000000003</v>
      </c>
    </row>
    <row r="109" spans="1:42" x14ac:dyDescent="0.2">
      <c r="A109" s="3" t="s">
        <v>51</v>
      </c>
      <c r="B109" s="3" t="s">
        <v>70</v>
      </c>
      <c r="C109" s="3" t="s">
        <v>7</v>
      </c>
      <c r="D109" s="3" t="s">
        <v>147</v>
      </c>
      <c r="E109" s="38" t="s">
        <v>62</v>
      </c>
      <c r="F109" s="3" t="s">
        <v>9</v>
      </c>
      <c r="G109" s="8"/>
      <c r="H109" s="8"/>
      <c r="I109" s="8"/>
      <c r="J109" s="8"/>
      <c r="K109" s="8"/>
      <c r="L109" s="8"/>
      <c r="M109" s="8"/>
      <c r="N109" s="8"/>
      <c r="O109" s="8"/>
      <c r="P109" s="8"/>
      <c r="Q109" s="8"/>
      <c r="R109" s="8"/>
      <c r="S109" s="8"/>
      <c r="T109" s="8"/>
      <c r="U109" s="8"/>
      <c r="V109" s="8"/>
      <c r="W109" s="8"/>
      <c r="X109" s="8"/>
      <c r="Y109" s="8"/>
      <c r="Z109" s="8"/>
      <c r="AA109" s="8"/>
      <c r="AB109" s="8" t="s">
        <v>13</v>
      </c>
      <c r="AC109" s="8" t="s">
        <v>13</v>
      </c>
      <c r="AD109" s="8" t="s">
        <v>13</v>
      </c>
      <c r="AE109" s="8">
        <v>-1</v>
      </c>
      <c r="AF109" s="8" t="s">
        <v>13</v>
      </c>
      <c r="AG109" s="8" t="s">
        <v>13</v>
      </c>
      <c r="AH109" s="8" t="s">
        <v>13</v>
      </c>
      <c r="AI109" s="8" t="s">
        <v>13</v>
      </c>
      <c r="AJ109" s="8"/>
      <c r="AK109" s="12">
        <v>52</v>
      </c>
    </row>
    <row r="110" spans="1:42" x14ac:dyDescent="0.2">
      <c r="A110" s="3" t="s">
        <v>51</v>
      </c>
      <c r="B110" s="3" t="s">
        <v>70</v>
      </c>
      <c r="C110" s="3" t="s">
        <v>7</v>
      </c>
      <c r="D110" s="3" t="s">
        <v>149</v>
      </c>
      <c r="E110" s="38" t="s">
        <v>21</v>
      </c>
      <c r="F110" s="3" t="s">
        <v>8</v>
      </c>
      <c r="G110" s="8"/>
      <c r="H110" s="8"/>
      <c r="I110" s="8">
        <v>0.23899999999999999</v>
      </c>
      <c r="J110" s="8">
        <v>2.0739999999999998</v>
      </c>
      <c r="K110" s="8">
        <v>6.6509999999999998</v>
      </c>
      <c r="L110" s="8">
        <v>1.5669999999999999</v>
      </c>
      <c r="M110" s="8">
        <v>1.8280000000000001</v>
      </c>
      <c r="N110" s="8">
        <v>1.0529999999999999</v>
      </c>
      <c r="O110" s="8">
        <v>0.42599999999999999</v>
      </c>
      <c r="P110" s="8">
        <v>0.70499999999999996</v>
      </c>
      <c r="Q110" s="8">
        <v>0.27</v>
      </c>
      <c r="R110" s="8">
        <v>0.56899999999999995</v>
      </c>
      <c r="S110" s="8">
        <v>1.0449999999999999</v>
      </c>
      <c r="T110" s="8"/>
      <c r="U110" s="8"/>
      <c r="V110" s="8"/>
      <c r="W110" s="8"/>
      <c r="X110" s="8"/>
      <c r="Y110" s="8">
        <v>0.54800000000000004</v>
      </c>
      <c r="Z110" s="8"/>
      <c r="AA110" s="8">
        <v>0.123</v>
      </c>
      <c r="AB110" s="8"/>
      <c r="AC110" s="8"/>
      <c r="AD110" s="8"/>
      <c r="AE110" s="8"/>
      <c r="AF110" s="8"/>
      <c r="AG110" s="8"/>
      <c r="AH110" s="8"/>
      <c r="AI110" s="8"/>
      <c r="AJ110" s="8"/>
      <c r="AK110" s="12">
        <v>53</v>
      </c>
      <c r="AM110" s="9">
        <f>+AP110/$AP$3</f>
        <v>2.5579039102167519E-5</v>
      </c>
      <c r="AN110" s="10">
        <f>+AN108+AM110</f>
        <v>0.99983117953874578</v>
      </c>
      <c r="AP110" s="5">
        <f>SUM(G110:AJ110)</f>
        <v>17.098000000000003</v>
      </c>
    </row>
    <row r="111" spans="1:42" x14ac:dyDescent="0.2">
      <c r="A111" s="3" t="s">
        <v>51</v>
      </c>
      <c r="B111" s="3" t="s">
        <v>70</v>
      </c>
      <c r="C111" s="3" t="s">
        <v>7</v>
      </c>
      <c r="D111" s="3" t="s">
        <v>149</v>
      </c>
      <c r="E111" s="38" t="s">
        <v>21</v>
      </c>
      <c r="F111" s="3" t="s">
        <v>9</v>
      </c>
      <c r="G111" s="8"/>
      <c r="H111" s="8"/>
      <c r="I111" s="8">
        <v>-1</v>
      </c>
      <c r="J111" s="8">
        <v>-1</v>
      </c>
      <c r="K111" s="8">
        <v>-1</v>
      </c>
      <c r="L111" s="8">
        <v>-1</v>
      </c>
      <c r="M111" s="8">
        <v>-1</v>
      </c>
      <c r="N111" s="8">
        <v>-1</v>
      </c>
      <c r="O111" s="8">
        <v>-1</v>
      </c>
      <c r="P111" s="8">
        <v>-1</v>
      </c>
      <c r="Q111" s="8">
        <v>-1</v>
      </c>
      <c r="R111" s="8">
        <v>-1</v>
      </c>
      <c r="S111" s="8">
        <v>-1</v>
      </c>
      <c r="T111" s="8"/>
      <c r="U111" s="8"/>
      <c r="V111" s="8"/>
      <c r="W111" s="8"/>
      <c r="X111" s="8"/>
      <c r="Y111" s="8">
        <v>-1</v>
      </c>
      <c r="Z111" s="8"/>
      <c r="AA111" s="8">
        <v>-1</v>
      </c>
      <c r="AB111" s="8"/>
      <c r="AC111" s="8"/>
      <c r="AD111" s="8"/>
      <c r="AE111" s="8"/>
      <c r="AF111" s="8"/>
      <c r="AG111" s="8"/>
      <c r="AH111" s="8"/>
      <c r="AI111" s="8"/>
      <c r="AJ111" s="8"/>
      <c r="AK111" s="12">
        <v>53</v>
      </c>
    </row>
    <row r="112" spans="1:42" x14ac:dyDescent="0.2">
      <c r="A112" s="3" t="s">
        <v>51</v>
      </c>
      <c r="B112" s="3" t="s">
        <v>70</v>
      </c>
      <c r="C112" s="3" t="s">
        <v>7</v>
      </c>
      <c r="D112" s="3" t="s">
        <v>158</v>
      </c>
      <c r="E112" s="38" t="s">
        <v>34</v>
      </c>
      <c r="F112" s="3" t="s">
        <v>8</v>
      </c>
      <c r="G112" s="8"/>
      <c r="H112" s="8"/>
      <c r="I112" s="8"/>
      <c r="J112" s="8"/>
      <c r="K112" s="8"/>
      <c r="L112" s="8"/>
      <c r="M112" s="8"/>
      <c r="N112" s="8"/>
      <c r="O112" s="8"/>
      <c r="P112" s="8"/>
      <c r="Q112" s="8"/>
      <c r="R112" s="8"/>
      <c r="S112" s="8"/>
      <c r="T112" s="8"/>
      <c r="U112" s="8"/>
      <c r="V112" s="8"/>
      <c r="W112" s="8"/>
      <c r="X112" s="8">
        <v>1.556</v>
      </c>
      <c r="Y112" s="8">
        <v>0.24299999999999999</v>
      </c>
      <c r="Z112" s="8">
        <v>8.5470000000000006</v>
      </c>
      <c r="AA112" s="8">
        <v>0.106</v>
      </c>
      <c r="AB112" s="8"/>
      <c r="AC112" s="8"/>
      <c r="AD112" s="8">
        <v>2.1339999999999999</v>
      </c>
      <c r="AE112" s="8">
        <v>0.11799999999999999</v>
      </c>
      <c r="AF112" s="8">
        <v>0.28999999999999998</v>
      </c>
      <c r="AG112" s="8">
        <v>0.13300000000000001</v>
      </c>
      <c r="AH112" s="8">
        <v>0.52900000000000003</v>
      </c>
      <c r="AI112" s="8">
        <v>0.127</v>
      </c>
      <c r="AJ112" s="8">
        <v>0.68100000000000005</v>
      </c>
      <c r="AK112" s="12">
        <v>54</v>
      </c>
      <c r="AM112" s="9">
        <f>+AP112/$AP$3</f>
        <v>2.1638508689539766E-5</v>
      </c>
      <c r="AN112" s="10">
        <f>+AN110+AM112</f>
        <v>0.99985281804743531</v>
      </c>
      <c r="AP112" s="5">
        <f>SUM(G112:AJ112)</f>
        <v>14.463999999999999</v>
      </c>
    </row>
    <row r="113" spans="1:42" x14ac:dyDescent="0.2">
      <c r="A113" s="3" t="s">
        <v>51</v>
      </c>
      <c r="B113" s="3" t="s">
        <v>70</v>
      </c>
      <c r="C113" s="3" t="s">
        <v>7</v>
      </c>
      <c r="D113" s="3" t="s">
        <v>158</v>
      </c>
      <c r="E113" s="38" t="s">
        <v>34</v>
      </c>
      <c r="F113" s="3" t="s">
        <v>9</v>
      </c>
      <c r="G113" s="8"/>
      <c r="H113" s="8"/>
      <c r="I113" s="8"/>
      <c r="J113" s="8"/>
      <c r="K113" s="8"/>
      <c r="L113" s="8"/>
      <c r="M113" s="8"/>
      <c r="N113" s="8"/>
      <c r="O113" s="8"/>
      <c r="P113" s="8"/>
      <c r="Q113" s="8"/>
      <c r="R113" s="8"/>
      <c r="S113" s="8"/>
      <c r="T113" s="8"/>
      <c r="U113" s="8"/>
      <c r="V113" s="8"/>
      <c r="W113" s="8"/>
      <c r="X113" s="8" t="s">
        <v>13</v>
      </c>
      <c r="Y113" s="8" t="s">
        <v>13</v>
      </c>
      <c r="Z113" s="8" t="s">
        <v>13</v>
      </c>
      <c r="AA113" s="8" t="s">
        <v>13</v>
      </c>
      <c r="AB113" s="8"/>
      <c r="AC113" s="8"/>
      <c r="AD113" s="8" t="s">
        <v>13</v>
      </c>
      <c r="AE113" s="8" t="s">
        <v>13</v>
      </c>
      <c r="AF113" s="8" t="s">
        <v>13</v>
      </c>
      <c r="AG113" s="8" t="s">
        <v>13</v>
      </c>
      <c r="AH113" s="8" t="s">
        <v>13</v>
      </c>
      <c r="AI113" s="8" t="s">
        <v>13</v>
      </c>
      <c r="AJ113" s="8" t="s">
        <v>13</v>
      </c>
      <c r="AK113" s="12">
        <v>54</v>
      </c>
    </row>
    <row r="114" spans="1:42" x14ac:dyDescent="0.2">
      <c r="A114" s="3" t="s">
        <v>51</v>
      </c>
      <c r="B114" s="3" t="s">
        <v>70</v>
      </c>
      <c r="C114" s="3" t="s">
        <v>7</v>
      </c>
      <c r="D114" s="3" t="s">
        <v>137</v>
      </c>
      <c r="E114" s="38" t="s">
        <v>25</v>
      </c>
      <c r="F114" s="3" t="s">
        <v>8</v>
      </c>
      <c r="G114" s="8"/>
      <c r="H114" s="8"/>
      <c r="I114" s="8"/>
      <c r="J114" s="8"/>
      <c r="K114" s="8"/>
      <c r="L114" s="8"/>
      <c r="M114" s="8"/>
      <c r="N114" s="8"/>
      <c r="O114" s="8"/>
      <c r="P114" s="8"/>
      <c r="Q114" s="8"/>
      <c r="R114" s="8"/>
      <c r="S114" s="8"/>
      <c r="T114" s="8"/>
      <c r="U114" s="8"/>
      <c r="V114" s="8"/>
      <c r="W114" s="8">
        <v>0.19400000000000001</v>
      </c>
      <c r="X114" s="8">
        <v>0.84499999999999997</v>
      </c>
      <c r="Y114" s="8">
        <v>1.59</v>
      </c>
      <c r="Z114" s="8">
        <v>0.89300000000000002</v>
      </c>
      <c r="AA114" s="8">
        <v>4.1429999999999998</v>
      </c>
      <c r="AB114" s="8">
        <v>1.92</v>
      </c>
      <c r="AC114" s="8">
        <v>0.14399999999999999</v>
      </c>
      <c r="AD114" s="8"/>
      <c r="AE114" s="8"/>
      <c r="AF114" s="8">
        <v>0.35499999999999998</v>
      </c>
      <c r="AG114" s="8">
        <v>0.51100000000000001</v>
      </c>
      <c r="AH114" s="8">
        <v>1.3360000000000001</v>
      </c>
      <c r="AI114" s="8">
        <v>1.1559999999999999</v>
      </c>
      <c r="AJ114" s="8">
        <v>1.0269999999999999</v>
      </c>
      <c r="AK114" s="12">
        <v>55</v>
      </c>
      <c r="AM114" s="9">
        <f>+AP114/$AP$3</f>
        <v>2.1114899864779057E-5</v>
      </c>
      <c r="AN114" s="10">
        <f>+AN112+AM114</f>
        <v>0.99987393294730009</v>
      </c>
      <c r="AP114" s="5">
        <f>SUM(G114:AJ114)</f>
        <v>14.114000000000001</v>
      </c>
    </row>
    <row r="115" spans="1:42" x14ac:dyDescent="0.2">
      <c r="A115" s="3" t="s">
        <v>51</v>
      </c>
      <c r="B115" s="3" t="s">
        <v>70</v>
      </c>
      <c r="C115" s="3" t="s">
        <v>7</v>
      </c>
      <c r="D115" s="3" t="s">
        <v>137</v>
      </c>
      <c r="E115" s="38" t="s">
        <v>25</v>
      </c>
      <c r="F115" s="3" t="s">
        <v>9</v>
      </c>
      <c r="G115" s="8"/>
      <c r="H115" s="8"/>
      <c r="I115" s="8"/>
      <c r="J115" s="8"/>
      <c r="K115" s="8"/>
      <c r="L115" s="8"/>
      <c r="M115" s="8"/>
      <c r="N115" s="8"/>
      <c r="O115" s="8"/>
      <c r="P115" s="8"/>
      <c r="Q115" s="8"/>
      <c r="R115" s="8"/>
      <c r="S115" s="8"/>
      <c r="T115" s="8"/>
      <c r="U115" s="8"/>
      <c r="V115" s="8"/>
      <c r="W115" s="8">
        <v>-1</v>
      </c>
      <c r="X115" s="8">
        <v>-1</v>
      </c>
      <c r="Y115" s="8">
        <v>-1</v>
      </c>
      <c r="Z115" s="8">
        <v>-1</v>
      </c>
      <c r="AA115" s="8">
        <v>-1</v>
      </c>
      <c r="AB115" s="8">
        <v>-1</v>
      </c>
      <c r="AC115" s="8">
        <v>-1</v>
      </c>
      <c r="AD115" s="8"/>
      <c r="AE115" s="8"/>
      <c r="AF115" s="8">
        <v>-1</v>
      </c>
      <c r="AG115" s="8">
        <v>-1</v>
      </c>
      <c r="AH115" s="8">
        <v>-1</v>
      </c>
      <c r="AI115" s="8">
        <v>-1</v>
      </c>
      <c r="AJ115" s="8" t="s">
        <v>13</v>
      </c>
      <c r="AK115" s="12">
        <v>55</v>
      </c>
    </row>
    <row r="116" spans="1:42" x14ac:dyDescent="0.2">
      <c r="A116" s="3" t="s">
        <v>51</v>
      </c>
      <c r="B116" s="3" t="s">
        <v>70</v>
      </c>
      <c r="C116" s="3" t="s">
        <v>7</v>
      </c>
      <c r="D116" s="3" t="s">
        <v>147</v>
      </c>
      <c r="E116" s="38" t="s">
        <v>27</v>
      </c>
      <c r="F116" s="3" t="s">
        <v>8</v>
      </c>
      <c r="G116" s="8"/>
      <c r="H116" s="8"/>
      <c r="I116" s="8"/>
      <c r="J116" s="8"/>
      <c r="K116" s="8"/>
      <c r="L116" s="8"/>
      <c r="M116" s="8"/>
      <c r="N116" s="8"/>
      <c r="O116" s="8"/>
      <c r="P116" s="8"/>
      <c r="Q116" s="8"/>
      <c r="R116" s="8"/>
      <c r="S116" s="8"/>
      <c r="T116" s="8"/>
      <c r="U116" s="8"/>
      <c r="V116" s="8"/>
      <c r="W116" s="8"/>
      <c r="X116" s="8">
        <v>0.95499999999999996</v>
      </c>
      <c r="Y116" s="8">
        <v>0.81699999999999995</v>
      </c>
      <c r="Z116" s="8">
        <v>0.74299999999999999</v>
      </c>
      <c r="AA116" s="8">
        <v>0.95</v>
      </c>
      <c r="AB116" s="8">
        <v>1.3779999999999999</v>
      </c>
      <c r="AC116" s="8">
        <v>0.96199999999999997</v>
      </c>
      <c r="AD116" s="8">
        <v>0.59799999999999998</v>
      </c>
      <c r="AE116" s="8">
        <v>1.512</v>
      </c>
      <c r="AF116" s="8">
        <v>0.68700000000000006</v>
      </c>
      <c r="AG116" s="8">
        <v>0.90700000000000003</v>
      </c>
      <c r="AH116" s="8">
        <v>0.82199999999999995</v>
      </c>
      <c r="AI116" s="8">
        <v>1.06</v>
      </c>
      <c r="AJ116" s="8">
        <v>1.034</v>
      </c>
      <c r="AK116" s="12">
        <v>56</v>
      </c>
      <c r="AM116" s="9">
        <f>+AP116/$AP$3</f>
        <v>1.8588113279005224E-5</v>
      </c>
      <c r="AN116" s="10">
        <f>+AN114+AM116</f>
        <v>0.99989252106057913</v>
      </c>
      <c r="AP116" s="5">
        <f>SUM(G116:AJ116)</f>
        <v>12.424999999999999</v>
      </c>
    </row>
    <row r="117" spans="1:42" x14ac:dyDescent="0.2">
      <c r="A117" s="3" t="s">
        <v>51</v>
      </c>
      <c r="B117" s="3" t="s">
        <v>70</v>
      </c>
      <c r="C117" s="3" t="s">
        <v>7</v>
      </c>
      <c r="D117" s="3" t="s">
        <v>147</v>
      </c>
      <c r="E117" s="38" t="s">
        <v>27</v>
      </c>
      <c r="F117" s="3" t="s">
        <v>9</v>
      </c>
      <c r="G117" s="8"/>
      <c r="H117" s="8"/>
      <c r="I117" s="8"/>
      <c r="J117" s="8"/>
      <c r="K117" s="8"/>
      <c r="L117" s="8"/>
      <c r="M117" s="8"/>
      <c r="N117" s="8"/>
      <c r="O117" s="8"/>
      <c r="P117" s="8"/>
      <c r="Q117" s="8"/>
      <c r="R117" s="8"/>
      <c r="S117" s="8"/>
      <c r="T117" s="8"/>
      <c r="U117" s="8"/>
      <c r="V117" s="8"/>
      <c r="W117" s="8"/>
      <c r="X117" s="8" t="s">
        <v>13</v>
      </c>
      <c r="Y117" s="8" t="s">
        <v>13</v>
      </c>
      <c r="Z117" s="8" t="s">
        <v>13</v>
      </c>
      <c r="AA117" s="8" t="s">
        <v>13</v>
      </c>
      <c r="AB117" s="8" t="s">
        <v>13</v>
      </c>
      <c r="AC117" s="8" t="s">
        <v>13</v>
      </c>
      <c r="AD117" s="8" t="s">
        <v>13</v>
      </c>
      <c r="AE117" s="8" t="s">
        <v>13</v>
      </c>
      <c r="AF117" s="8" t="s">
        <v>13</v>
      </c>
      <c r="AG117" s="8" t="s">
        <v>13</v>
      </c>
      <c r="AH117" s="8" t="s">
        <v>13</v>
      </c>
      <c r="AI117" s="8" t="s">
        <v>13</v>
      </c>
      <c r="AJ117" s="8" t="s">
        <v>13</v>
      </c>
      <c r="AK117" s="12">
        <v>56</v>
      </c>
    </row>
    <row r="118" spans="1:42" x14ac:dyDescent="0.2">
      <c r="A118" s="3" t="s">
        <v>51</v>
      </c>
      <c r="B118" s="3" t="s">
        <v>70</v>
      </c>
      <c r="C118" s="3" t="s">
        <v>7</v>
      </c>
      <c r="D118" s="3" t="s">
        <v>159</v>
      </c>
      <c r="E118" s="38" t="s">
        <v>62</v>
      </c>
      <c r="F118" s="3" t="s">
        <v>8</v>
      </c>
      <c r="G118" s="8"/>
      <c r="H118" s="8"/>
      <c r="I118" s="8"/>
      <c r="J118" s="8"/>
      <c r="K118" s="8"/>
      <c r="L118" s="8"/>
      <c r="M118" s="8"/>
      <c r="N118" s="8"/>
      <c r="O118" s="8"/>
      <c r="P118" s="8"/>
      <c r="Q118" s="8"/>
      <c r="R118" s="8">
        <v>5.524</v>
      </c>
      <c r="S118" s="8">
        <v>3.6429999999999998</v>
      </c>
      <c r="T118" s="8">
        <v>2.843</v>
      </c>
      <c r="U118" s="8"/>
      <c r="V118" s="8"/>
      <c r="W118" s="8"/>
      <c r="X118" s="8"/>
      <c r="Y118" s="8"/>
      <c r="Z118" s="8"/>
      <c r="AA118" s="8"/>
      <c r="AB118" s="8"/>
      <c r="AC118" s="8"/>
      <c r="AD118" s="8"/>
      <c r="AE118" s="8"/>
      <c r="AF118" s="8"/>
      <c r="AG118" s="8"/>
      <c r="AH118" s="8"/>
      <c r="AI118" s="8"/>
      <c r="AJ118" s="8"/>
      <c r="AK118" s="12">
        <v>57</v>
      </c>
      <c r="AM118" s="9">
        <f>+AP118/$AP$3</f>
        <v>1.7967262815360386E-5</v>
      </c>
      <c r="AN118" s="10">
        <f>+AN116+AM118</f>
        <v>0.99991048832339446</v>
      </c>
      <c r="AP118" s="5">
        <f>SUM(G118:AJ118)</f>
        <v>12.01</v>
      </c>
    </row>
    <row r="119" spans="1:42" x14ac:dyDescent="0.2">
      <c r="A119" s="3" t="s">
        <v>51</v>
      </c>
      <c r="B119" s="3" t="s">
        <v>70</v>
      </c>
      <c r="C119" s="3" t="s">
        <v>7</v>
      </c>
      <c r="D119" s="3" t="s">
        <v>159</v>
      </c>
      <c r="E119" s="38" t="s">
        <v>62</v>
      </c>
      <c r="F119" s="3" t="s">
        <v>9</v>
      </c>
      <c r="G119" s="8"/>
      <c r="H119" s="8"/>
      <c r="I119" s="8"/>
      <c r="J119" s="8"/>
      <c r="K119" s="8"/>
      <c r="L119" s="8"/>
      <c r="M119" s="8"/>
      <c r="N119" s="8"/>
      <c r="O119" s="8"/>
      <c r="P119" s="8"/>
      <c r="Q119" s="8"/>
      <c r="R119" s="8" t="s">
        <v>13</v>
      </c>
      <c r="S119" s="8" t="s">
        <v>13</v>
      </c>
      <c r="T119" s="8">
        <v>-1</v>
      </c>
      <c r="U119" s="8"/>
      <c r="V119" s="8"/>
      <c r="W119" s="8"/>
      <c r="X119" s="8"/>
      <c r="Y119" s="8"/>
      <c r="Z119" s="8"/>
      <c r="AA119" s="8"/>
      <c r="AB119" s="8"/>
      <c r="AC119" s="8"/>
      <c r="AD119" s="8"/>
      <c r="AE119" s="8"/>
      <c r="AF119" s="8"/>
      <c r="AG119" s="8"/>
      <c r="AH119" s="8"/>
      <c r="AI119" s="8"/>
      <c r="AJ119" s="8"/>
      <c r="AK119" s="12">
        <v>57</v>
      </c>
    </row>
    <row r="120" spans="1:42" x14ac:dyDescent="0.2">
      <c r="A120" s="3" t="s">
        <v>51</v>
      </c>
      <c r="B120" s="3" t="s">
        <v>70</v>
      </c>
      <c r="C120" s="3" t="s">
        <v>7</v>
      </c>
      <c r="D120" s="3" t="s">
        <v>149</v>
      </c>
      <c r="E120" s="38" t="s">
        <v>31</v>
      </c>
      <c r="F120" s="3" t="s">
        <v>8</v>
      </c>
      <c r="G120" s="8"/>
      <c r="H120" s="8"/>
      <c r="I120" s="8"/>
      <c r="J120" s="8"/>
      <c r="K120" s="8"/>
      <c r="L120" s="8"/>
      <c r="M120" s="8"/>
      <c r="N120" s="8"/>
      <c r="O120" s="8"/>
      <c r="P120" s="8"/>
      <c r="Q120" s="8"/>
      <c r="R120" s="8"/>
      <c r="S120" s="8"/>
      <c r="T120" s="8">
        <v>1.6539999999999999</v>
      </c>
      <c r="U120" s="8">
        <v>0.128</v>
      </c>
      <c r="V120" s="8">
        <v>0.93899999999999995</v>
      </c>
      <c r="W120" s="8">
        <v>0.90500000000000003</v>
      </c>
      <c r="X120" s="8">
        <v>2.1240000000000001</v>
      </c>
      <c r="Y120" s="8"/>
      <c r="Z120" s="8"/>
      <c r="AA120" s="8">
        <v>0.88400000000000001</v>
      </c>
      <c r="AB120" s="8">
        <v>0.19500000000000001</v>
      </c>
      <c r="AC120" s="8">
        <v>0.86</v>
      </c>
      <c r="AD120" s="8"/>
      <c r="AE120" s="8">
        <v>0.126</v>
      </c>
      <c r="AF120" s="8">
        <v>0.25700000000000001</v>
      </c>
      <c r="AG120" s="8">
        <v>0.52</v>
      </c>
      <c r="AH120" s="8">
        <v>0.20200000000000001</v>
      </c>
      <c r="AI120" s="8"/>
      <c r="AJ120" s="8">
        <v>1.0609999999999999</v>
      </c>
      <c r="AK120" s="12">
        <v>58</v>
      </c>
      <c r="AM120" s="9">
        <f>+AP120/$AP$3</f>
        <v>1.474332848004801E-5</v>
      </c>
      <c r="AN120" s="10">
        <f>+AN118+AM120</f>
        <v>0.99992523165187452</v>
      </c>
      <c r="AP120" s="5">
        <f>SUM(G120:AJ120)</f>
        <v>9.8550000000000004</v>
      </c>
    </row>
    <row r="121" spans="1:42" x14ac:dyDescent="0.2">
      <c r="A121" s="3" t="s">
        <v>51</v>
      </c>
      <c r="B121" s="3" t="s">
        <v>70</v>
      </c>
      <c r="C121" s="3" t="s">
        <v>7</v>
      </c>
      <c r="D121" s="3" t="s">
        <v>149</v>
      </c>
      <c r="E121" s="38" t="s">
        <v>31</v>
      </c>
      <c r="F121" s="3" t="s">
        <v>9</v>
      </c>
      <c r="G121" s="8"/>
      <c r="H121" s="8"/>
      <c r="I121" s="8"/>
      <c r="J121" s="8"/>
      <c r="K121" s="8"/>
      <c r="L121" s="8"/>
      <c r="M121" s="8"/>
      <c r="N121" s="8"/>
      <c r="O121" s="8"/>
      <c r="P121" s="8"/>
      <c r="Q121" s="8"/>
      <c r="R121" s="8"/>
      <c r="S121" s="8"/>
      <c r="T121" s="8">
        <v>-1</v>
      </c>
      <c r="U121" s="8">
        <v>-1</v>
      </c>
      <c r="V121" s="8">
        <v>-1</v>
      </c>
      <c r="W121" s="8">
        <v>-1</v>
      </c>
      <c r="X121" s="8">
        <v>-1</v>
      </c>
      <c r="Y121" s="8"/>
      <c r="Z121" s="8"/>
      <c r="AA121" s="8">
        <v>-1</v>
      </c>
      <c r="AB121" s="8">
        <v>-1</v>
      </c>
      <c r="AC121" s="8">
        <v>-1</v>
      </c>
      <c r="AD121" s="8"/>
      <c r="AE121" s="8">
        <v>-1</v>
      </c>
      <c r="AF121" s="8">
        <v>-1</v>
      </c>
      <c r="AG121" s="8">
        <v>-1</v>
      </c>
      <c r="AH121" s="8">
        <v>-1</v>
      </c>
      <c r="AI121" s="8"/>
      <c r="AJ121" s="8">
        <v>-1</v>
      </c>
      <c r="AK121" s="12">
        <v>58</v>
      </c>
    </row>
    <row r="122" spans="1:42" x14ac:dyDescent="0.2">
      <c r="A122" s="3" t="s">
        <v>51</v>
      </c>
      <c r="B122" s="3" t="s">
        <v>70</v>
      </c>
      <c r="C122" s="3" t="s">
        <v>7</v>
      </c>
      <c r="D122" s="3" t="s">
        <v>158</v>
      </c>
      <c r="E122" s="38" t="s">
        <v>11</v>
      </c>
      <c r="F122" s="3" t="s">
        <v>8</v>
      </c>
      <c r="G122" s="8"/>
      <c r="H122" s="8"/>
      <c r="I122" s="8"/>
      <c r="J122" s="8"/>
      <c r="K122" s="8"/>
      <c r="L122" s="8"/>
      <c r="M122" s="8"/>
      <c r="N122" s="8"/>
      <c r="O122" s="8"/>
      <c r="P122" s="8"/>
      <c r="Q122" s="8"/>
      <c r="R122" s="8"/>
      <c r="S122" s="8"/>
      <c r="T122" s="8"/>
      <c r="U122" s="8"/>
      <c r="V122" s="8"/>
      <c r="W122" s="8"/>
      <c r="X122" s="8">
        <v>5.6000000000000001E-2</v>
      </c>
      <c r="Y122" s="8">
        <v>9.0999999999999998E-2</v>
      </c>
      <c r="Z122" s="8">
        <v>1.0429999999999999</v>
      </c>
      <c r="AA122" s="8"/>
      <c r="AB122" s="8"/>
      <c r="AC122" s="8"/>
      <c r="AD122" s="8">
        <v>6.1349999999999998</v>
      </c>
      <c r="AE122" s="8">
        <v>1.3919999999999999</v>
      </c>
      <c r="AF122" s="8">
        <v>0.04</v>
      </c>
      <c r="AG122" s="8"/>
      <c r="AH122" s="8">
        <v>0.3</v>
      </c>
      <c r="AI122" s="8"/>
      <c r="AJ122" s="8">
        <v>0.57099999999999995</v>
      </c>
      <c r="AK122" s="12">
        <v>59</v>
      </c>
      <c r="AM122" s="9">
        <f>+AP122/$AP$3</f>
        <v>1.4403730756560346E-5</v>
      </c>
      <c r="AN122" s="10">
        <f>+AN120+AM122</f>
        <v>0.99993963538263109</v>
      </c>
      <c r="AP122" s="5">
        <f>SUM(G122:AJ122)</f>
        <v>9.6279999999999983</v>
      </c>
    </row>
    <row r="123" spans="1:42" x14ac:dyDescent="0.2">
      <c r="A123" s="3" t="s">
        <v>51</v>
      </c>
      <c r="B123" s="3" t="s">
        <v>70</v>
      </c>
      <c r="C123" s="3" t="s">
        <v>7</v>
      </c>
      <c r="D123" s="3" t="s">
        <v>158</v>
      </c>
      <c r="E123" s="38" t="s">
        <v>11</v>
      </c>
      <c r="F123" s="3" t="s">
        <v>9</v>
      </c>
      <c r="G123" s="8"/>
      <c r="H123" s="8"/>
      <c r="I123" s="8"/>
      <c r="J123" s="8"/>
      <c r="K123" s="8"/>
      <c r="L123" s="8"/>
      <c r="M123" s="8"/>
      <c r="N123" s="8"/>
      <c r="O123" s="8"/>
      <c r="P123" s="8"/>
      <c r="Q123" s="8"/>
      <c r="R123" s="8"/>
      <c r="S123" s="8"/>
      <c r="T123" s="8"/>
      <c r="U123" s="8"/>
      <c r="V123" s="8"/>
      <c r="W123" s="8"/>
      <c r="X123" s="8" t="s">
        <v>13</v>
      </c>
      <c r="Y123" s="8" t="s">
        <v>13</v>
      </c>
      <c r="Z123" s="8" t="s">
        <v>13</v>
      </c>
      <c r="AA123" s="8"/>
      <c r="AB123" s="8"/>
      <c r="AC123" s="8"/>
      <c r="AD123" s="8" t="s">
        <v>13</v>
      </c>
      <c r="AE123" s="8" t="s">
        <v>13</v>
      </c>
      <c r="AF123" s="8" t="s">
        <v>13</v>
      </c>
      <c r="AG123" s="8"/>
      <c r="AH123" s="8" t="s">
        <v>13</v>
      </c>
      <c r="AI123" s="8"/>
      <c r="AJ123" s="8" t="s">
        <v>13</v>
      </c>
      <c r="AK123" s="12">
        <v>59</v>
      </c>
    </row>
    <row r="124" spans="1:42" x14ac:dyDescent="0.2">
      <c r="A124" s="3" t="s">
        <v>51</v>
      </c>
      <c r="B124" s="3" t="s">
        <v>70</v>
      </c>
      <c r="C124" s="3" t="s">
        <v>7</v>
      </c>
      <c r="D124" s="3" t="s">
        <v>158</v>
      </c>
      <c r="E124" s="38" t="s">
        <v>33</v>
      </c>
      <c r="F124" s="3" t="s">
        <v>8</v>
      </c>
      <c r="G124" s="8"/>
      <c r="H124" s="8"/>
      <c r="I124" s="8"/>
      <c r="J124" s="8"/>
      <c r="K124" s="8"/>
      <c r="L124" s="8"/>
      <c r="M124" s="8"/>
      <c r="N124" s="8"/>
      <c r="O124" s="8"/>
      <c r="P124" s="8"/>
      <c r="Q124" s="8"/>
      <c r="R124" s="8"/>
      <c r="S124" s="8"/>
      <c r="T124" s="8"/>
      <c r="U124" s="8"/>
      <c r="V124" s="8"/>
      <c r="W124" s="8"/>
      <c r="X124" s="8">
        <v>0.89</v>
      </c>
      <c r="Y124" s="8">
        <v>4.1000000000000002E-2</v>
      </c>
      <c r="Z124" s="8">
        <v>1.845</v>
      </c>
      <c r="AA124" s="8"/>
      <c r="AB124" s="8"/>
      <c r="AC124" s="8"/>
      <c r="AD124" s="8">
        <v>0.40600000000000003</v>
      </c>
      <c r="AE124" s="8"/>
      <c r="AF124" s="8">
        <v>0.502</v>
      </c>
      <c r="AG124" s="8"/>
      <c r="AH124" s="8">
        <v>1.5289999999999999</v>
      </c>
      <c r="AI124" s="8">
        <v>2.5999999999999999E-2</v>
      </c>
      <c r="AJ124" s="8">
        <v>3.488</v>
      </c>
      <c r="AK124" s="12">
        <v>60</v>
      </c>
      <c r="AM124" s="9">
        <f>+AP124/$AP$3</f>
        <v>1.305581203910492E-5</v>
      </c>
      <c r="AN124" s="10">
        <f>+AN122+AM124</f>
        <v>0.99995269119467023</v>
      </c>
      <c r="AP124" s="5">
        <f>SUM(G124:AJ124)</f>
        <v>8.7270000000000003</v>
      </c>
    </row>
    <row r="125" spans="1:42" x14ac:dyDescent="0.2">
      <c r="A125" s="3" t="s">
        <v>51</v>
      </c>
      <c r="B125" s="3" t="s">
        <v>70</v>
      </c>
      <c r="C125" s="3" t="s">
        <v>7</v>
      </c>
      <c r="D125" s="3" t="s">
        <v>158</v>
      </c>
      <c r="E125" s="38" t="s">
        <v>33</v>
      </c>
      <c r="F125" s="3" t="s">
        <v>9</v>
      </c>
      <c r="G125" s="8"/>
      <c r="H125" s="8"/>
      <c r="I125" s="8"/>
      <c r="J125" s="8"/>
      <c r="K125" s="8"/>
      <c r="L125" s="8"/>
      <c r="M125" s="8"/>
      <c r="N125" s="8"/>
      <c r="O125" s="8"/>
      <c r="P125" s="8"/>
      <c r="Q125" s="8"/>
      <c r="R125" s="8"/>
      <c r="S125" s="8"/>
      <c r="T125" s="8"/>
      <c r="U125" s="8"/>
      <c r="V125" s="8"/>
      <c r="W125" s="8"/>
      <c r="X125" s="8" t="s">
        <v>13</v>
      </c>
      <c r="Y125" s="8" t="s">
        <v>13</v>
      </c>
      <c r="Z125" s="8" t="s">
        <v>13</v>
      </c>
      <c r="AA125" s="8"/>
      <c r="AB125" s="8"/>
      <c r="AC125" s="8"/>
      <c r="AD125" s="8" t="s">
        <v>13</v>
      </c>
      <c r="AE125" s="8"/>
      <c r="AF125" s="8" t="s">
        <v>13</v>
      </c>
      <c r="AG125" s="8"/>
      <c r="AH125" s="8" t="s">
        <v>13</v>
      </c>
      <c r="AI125" s="8" t="s">
        <v>13</v>
      </c>
      <c r="AJ125" s="8" t="s">
        <v>13</v>
      </c>
      <c r="AK125" s="12">
        <v>60</v>
      </c>
    </row>
    <row r="126" spans="1:42" x14ac:dyDescent="0.2">
      <c r="A126" s="3" t="s">
        <v>51</v>
      </c>
      <c r="B126" s="3" t="s">
        <v>70</v>
      </c>
      <c r="C126" s="3" t="s">
        <v>7</v>
      </c>
      <c r="D126" s="3" t="s">
        <v>149</v>
      </c>
      <c r="E126" s="38" t="s">
        <v>62</v>
      </c>
      <c r="F126" s="3" t="s">
        <v>8</v>
      </c>
      <c r="G126" s="8"/>
      <c r="H126" s="8"/>
      <c r="I126" s="8"/>
      <c r="J126" s="8"/>
      <c r="K126" s="8"/>
      <c r="L126" s="8"/>
      <c r="M126" s="8"/>
      <c r="N126" s="8"/>
      <c r="O126" s="8"/>
      <c r="P126" s="8"/>
      <c r="Q126" s="8"/>
      <c r="R126" s="8"/>
      <c r="S126" s="8"/>
      <c r="T126" s="8">
        <v>0.58199999999999996</v>
      </c>
      <c r="U126" s="8">
        <v>0.121</v>
      </c>
      <c r="V126" s="8">
        <v>0.50800000000000001</v>
      </c>
      <c r="W126" s="8">
        <v>0.39800000000000002</v>
      </c>
      <c r="X126" s="8">
        <v>0.15</v>
      </c>
      <c r="Y126" s="8"/>
      <c r="Z126" s="8">
        <v>1.6619999999999999</v>
      </c>
      <c r="AA126" s="8"/>
      <c r="AB126" s="8">
        <v>8.4000000000000005E-2</v>
      </c>
      <c r="AC126" s="8">
        <v>0.52700000000000002</v>
      </c>
      <c r="AD126" s="8">
        <v>1.147</v>
      </c>
      <c r="AE126" s="8">
        <v>3.0000000000000001E-3</v>
      </c>
      <c r="AF126" s="8">
        <v>0.94299999999999995</v>
      </c>
      <c r="AG126" s="8"/>
      <c r="AH126" s="8">
        <v>0.85499999999999998</v>
      </c>
      <c r="AI126" s="8">
        <v>1.7999999999999999E-2</v>
      </c>
      <c r="AJ126" s="8">
        <v>0.248</v>
      </c>
      <c r="AK126" s="12">
        <v>61</v>
      </c>
      <c r="AM126" s="9">
        <f>+AP126/$AP$3</f>
        <v>1.0840198697760312E-5</v>
      </c>
      <c r="AN126" s="10">
        <f>+AN124+AM126</f>
        <v>0.99996353139336802</v>
      </c>
      <c r="AP126" s="5">
        <f>SUM(G126:AJ126)</f>
        <v>7.2460000000000004</v>
      </c>
    </row>
    <row r="127" spans="1:42" x14ac:dyDescent="0.2">
      <c r="A127" s="3" t="s">
        <v>51</v>
      </c>
      <c r="B127" s="3" t="s">
        <v>70</v>
      </c>
      <c r="C127" s="3" t="s">
        <v>7</v>
      </c>
      <c r="D127" s="3" t="s">
        <v>149</v>
      </c>
      <c r="E127" s="38" t="s">
        <v>62</v>
      </c>
      <c r="F127" s="3" t="s">
        <v>9</v>
      </c>
      <c r="G127" s="8"/>
      <c r="H127" s="8"/>
      <c r="I127" s="8"/>
      <c r="J127" s="8"/>
      <c r="K127" s="8"/>
      <c r="L127" s="8"/>
      <c r="M127" s="8"/>
      <c r="N127" s="8"/>
      <c r="O127" s="8"/>
      <c r="P127" s="8"/>
      <c r="Q127" s="8"/>
      <c r="R127" s="8"/>
      <c r="S127" s="8"/>
      <c r="T127" s="8">
        <v>-1</v>
      </c>
      <c r="U127" s="8">
        <v>-1</v>
      </c>
      <c r="V127" s="8">
        <v>-1</v>
      </c>
      <c r="W127" s="8">
        <v>-1</v>
      </c>
      <c r="X127" s="8">
        <v>-1</v>
      </c>
      <c r="Y127" s="8"/>
      <c r="Z127" s="8">
        <v>-1</v>
      </c>
      <c r="AA127" s="8"/>
      <c r="AB127" s="8" t="s">
        <v>12</v>
      </c>
      <c r="AC127" s="8" t="s">
        <v>12</v>
      </c>
      <c r="AD127" s="8">
        <v>-1</v>
      </c>
      <c r="AE127" s="8">
        <v>-1</v>
      </c>
      <c r="AF127" s="8">
        <v>-1</v>
      </c>
      <c r="AG127" s="8"/>
      <c r="AH127" s="8">
        <v>-1</v>
      </c>
      <c r="AI127" s="8">
        <v>-1</v>
      </c>
      <c r="AJ127" s="8">
        <v>-1</v>
      </c>
      <c r="AK127" s="12">
        <v>61</v>
      </c>
    </row>
    <row r="128" spans="1:42" x14ac:dyDescent="0.2">
      <c r="A128" s="3" t="s">
        <v>51</v>
      </c>
      <c r="B128" s="3" t="s">
        <v>70</v>
      </c>
      <c r="C128" s="3" t="s">
        <v>7</v>
      </c>
      <c r="D128" s="3" t="s">
        <v>149</v>
      </c>
      <c r="E128" s="38" t="s">
        <v>11</v>
      </c>
      <c r="F128" s="3" t="s">
        <v>8</v>
      </c>
      <c r="G128" s="8"/>
      <c r="H128" s="8"/>
      <c r="I128" s="8"/>
      <c r="J128" s="8"/>
      <c r="K128" s="8"/>
      <c r="L128" s="8"/>
      <c r="M128" s="8"/>
      <c r="N128" s="8"/>
      <c r="O128" s="8"/>
      <c r="P128" s="8"/>
      <c r="Q128" s="8"/>
      <c r="R128" s="8"/>
      <c r="S128" s="8"/>
      <c r="T128" s="8"/>
      <c r="U128" s="8">
        <v>0.20699999999999999</v>
      </c>
      <c r="V128" s="8"/>
      <c r="W128" s="8">
        <v>1.1739999999999999</v>
      </c>
      <c r="X128" s="8">
        <v>0.16600000000000001</v>
      </c>
      <c r="Y128" s="8"/>
      <c r="Z128" s="8">
        <v>2.5999999999999999E-2</v>
      </c>
      <c r="AA128" s="8"/>
      <c r="AB128" s="8"/>
      <c r="AC128" s="8">
        <v>0.36699999999999999</v>
      </c>
      <c r="AD128" s="8">
        <v>1.4239999999999999</v>
      </c>
      <c r="AE128" s="8"/>
      <c r="AF128" s="8">
        <v>0.24399999999999999</v>
      </c>
      <c r="AG128" s="8">
        <v>2.4E-2</v>
      </c>
      <c r="AH128" s="8">
        <v>1.9E-2</v>
      </c>
      <c r="AI128" s="8">
        <v>0.28000000000000003</v>
      </c>
      <c r="AJ128" s="8">
        <v>0.60299999999999998</v>
      </c>
      <c r="AK128" s="12">
        <v>62</v>
      </c>
      <c r="AM128" s="9">
        <f>+AP128/$AP$3</f>
        <v>6.7829783184716055E-6</v>
      </c>
      <c r="AN128" s="10">
        <f>+AN126+AM128</f>
        <v>0.99997031437168649</v>
      </c>
      <c r="AP128" s="5">
        <f>SUM(G128:AJ128)</f>
        <v>4.5339999999999998</v>
      </c>
    </row>
    <row r="129" spans="1:42" x14ac:dyDescent="0.2">
      <c r="A129" s="3" t="s">
        <v>51</v>
      </c>
      <c r="B129" s="3" t="s">
        <v>70</v>
      </c>
      <c r="C129" s="3" t="s">
        <v>7</v>
      </c>
      <c r="D129" s="3" t="s">
        <v>149</v>
      </c>
      <c r="E129" s="38" t="s">
        <v>11</v>
      </c>
      <c r="F129" s="3" t="s">
        <v>9</v>
      </c>
      <c r="G129" s="8"/>
      <c r="H129" s="8"/>
      <c r="I129" s="8"/>
      <c r="J129" s="8"/>
      <c r="K129" s="8"/>
      <c r="L129" s="8"/>
      <c r="M129" s="8"/>
      <c r="N129" s="8"/>
      <c r="O129" s="8"/>
      <c r="P129" s="8"/>
      <c r="Q129" s="8"/>
      <c r="R129" s="8"/>
      <c r="S129" s="8"/>
      <c r="T129" s="8"/>
      <c r="U129" s="8">
        <v>-1</v>
      </c>
      <c r="V129" s="8"/>
      <c r="W129" s="8">
        <v>-1</v>
      </c>
      <c r="X129" s="8">
        <v>-1</v>
      </c>
      <c r="Y129" s="8"/>
      <c r="Z129" s="8">
        <v>-1</v>
      </c>
      <c r="AA129" s="8"/>
      <c r="AB129" s="8"/>
      <c r="AC129" s="8">
        <v>-1</v>
      </c>
      <c r="AD129" s="8">
        <v>-1</v>
      </c>
      <c r="AE129" s="8"/>
      <c r="AF129" s="8">
        <v>-1</v>
      </c>
      <c r="AG129" s="8">
        <v>-1</v>
      </c>
      <c r="AH129" s="8">
        <v>-1</v>
      </c>
      <c r="AI129" s="8">
        <v>-1</v>
      </c>
      <c r="AJ129" s="8">
        <v>-1</v>
      </c>
      <c r="AK129" s="12">
        <v>62</v>
      </c>
    </row>
    <row r="130" spans="1:42" x14ac:dyDescent="0.2">
      <c r="A130" s="3" t="s">
        <v>51</v>
      </c>
      <c r="B130" s="3" t="s">
        <v>70</v>
      </c>
      <c r="C130" s="3" t="s">
        <v>7</v>
      </c>
      <c r="D130" s="3" t="s">
        <v>147</v>
      </c>
      <c r="E130" s="38" t="s">
        <v>33</v>
      </c>
      <c r="F130" s="3" t="s">
        <v>8</v>
      </c>
      <c r="G130" s="8"/>
      <c r="H130" s="8"/>
      <c r="I130" s="8"/>
      <c r="J130" s="8"/>
      <c r="K130" s="8"/>
      <c r="L130" s="8"/>
      <c r="M130" s="8"/>
      <c r="N130" s="8"/>
      <c r="O130" s="8"/>
      <c r="P130" s="8"/>
      <c r="Q130" s="8"/>
      <c r="R130" s="8"/>
      <c r="S130" s="8"/>
      <c r="T130" s="8"/>
      <c r="U130" s="8"/>
      <c r="V130" s="8"/>
      <c r="W130" s="8"/>
      <c r="X130" s="8"/>
      <c r="Y130" s="8">
        <v>0.41499999999999998</v>
      </c>
      <c r="Z130" s="8">
        <v>0.69199999999999995</v>
      </c>
      <c r="AA130" s="8">
        <v>0.64300000000000002</v>
      </c>
      <c r="AB130" s="8">
        <v>0.53400000000000003</v>
      </c>
      <c r="AC130" s="8">
        <v>0.57799999999999996</v>
      </c>
      <c r="AD130" s="8">
        <v>0.18</v>
      </c>
      <c r="AE130" s="8">
        <v>0.13400000000000001</v>
      </c>
      <c r="AF130" s="8">
        <v>6.4000000000000001E-2</v>
      </c>
      <c r="AG130" s="8">
        <v>0.11</v>
      </c>
      <c r="AH130" s="8">
        <v>0.19500000000000001</v>
      </c>
      <c r="AI130" s="8">
        <v>8.5999999999999993E-2</v>
      </c>
      <c r="AJ130" s="8">
        <v>0.156</v>
      </c>
      <c r="AK130" s="12">
        <v>63</v>
      </c>
      <c r="AM130" s="9">
        <f>+AP130/$AP$3</f>
        <v>5.6654474839108878E-6</v>
      </c>
      <c r="AN130" s="10">
        <f>+AN128+AM130</f>
        <v>0.99997597981917041</v>
      </c>
      <c r="AP130" s="5">
        <f>SUM(G130:AJ130)</f>
        <v>3.7869999999999995</v>
      </c>
    </row>
    <row r="131" spans="1:42" x14ac:dyDescent="0.2">
      <c r="A131" s="3" t="s">
        <v>51</v>
      </c>
      <c r="B131" s="3" t="s">
        <v>70</v>
      </c>
      <c r="C131" s="3" t="s">
        <v>7</v>
      </c>
      <c r="D131" s="3" t="s">
        <v>147</v>
      </c>
      <c r="E131" s="38" t="s">
        <v>33</v>
      </c>
      <c r="F131" s="3" t="s">
        <v>9</v>
      </c>
      <c r="G131" s="8"/>
      <c r="H131" s="8"/>
      <c r="I131" s="8"/>
      <c r="J131" s="8"/>
      <c r="K131" s="8"/>
      <c r="L131" s="8"/>
      <c r="M131" s="8"/>
      <c r="N131" s="8"/>
      <c r="O131" s="8"/>
      <c r="P131" s="8"/>
      <c r="Q131" s="8"/>
      <c r="R131" s="8"/>
      <c r="S131" s="8"/>
      <c r="T131" s="8"/>
      <c r="U131" s="8"/>
      <c r="V131" s="8"/>
      <c r="W131" s="8"/>
      <c r="X131" s="8"/>
      <c r="Y131" s="8" t="s">
        <v>13</v>
      </c>
      <c r="Z131" s="8" t="s">
        <v>13</v>
      </c>
      <c r="AA131" s="8" t="s">
        <v>13</v>
      </c>
      <c r="AB131" s="8" t="s">
        <v>13</v>
      </c>
      <c r="AC131" s="8" t="s">
        <v>13</v>
      </c>
      <c r="AD131" s="8" t="s">
        <v>13</v>
      </c>
      <c r="AE131" s="8">
        <v>-1</v>
      </c>
      <c r="AF131" s="8" t="s">
        <v>13</v>
      </c>
      <c r="AG131" s="8" t="s">
        <v>13</v>
      </c>
      <c r="AH131" s="8" t="s">
        <v>13</v>
      </c>
      <c r="AI131" s="8" t="s">
        <v>13</v>
      </c>
      <c r="AJ131" s="8" t="s">
        <v>13</v>
      </c>
      <c r="AK131" s="12">
        <v>63</v>
      </c>
    </row>
    <row r="132" spans="1:42" x14ac:dyDescent="0.2">
      <c r="A132" s="3" t="s">
        <v>51</v>
      </c>
      <c r="B132" s="3" t="s">
        <v>70</v>
      </c>
      <c r="C132" s="3" t="s">
        <v>7</v>
      </c>
      <c r="D132" s="3" t="s">
        <v>137</v>
      </c>
      <c r="E132" s="38" t="s">
        <v>27</v>
      </c>
      <c r="F132" s="3" t="s">
        <v>8</v>
      </c>
      <c r="G132" s="8"/>
      <c r="H132" s="8"/>
      <c r="I132" s="8"/>
      <c r="J132" s="8"/>
      <c r="K132" s="8"/>
      <c r="L132" s="8"/>
      <c r="M132" s="8"/>
      <c r="N132" s="8"/>
      <c r="O132" s="8"/>
      <c r="P132" s="8"/>
      <c r="Q132" s="8"/>
      <c r="R132" s="8"/>
      <c r="S132" s="8"/>
      <c r="T132" s="8"/>
      <c r="U132" s="8"/>
      <c r="V132" s="8"/>
      <c r="W132" s="8">
        <v>4.3999999999999997E-2</v>
      </c>
      <c r="X132" s="8">
        <v>0.17399999999999999</v>
      </c>
      <c r="Y132" s="8"/>
      <c r="Z132" s="8"/>
      <c r="AA132" s="8">
        <v>1.2E-2</v>
      </c>
      <c r="AB132" s="8"/>
      <c r="AC132" s="8"/>
      <c r="AD132" s="8"/>
      <c r="AE132" s="8">
        <v>5.7000000000000002E-2</v>
      </c>
      <c r="AF132" s="8"/>
      <c r="AG132" s="8">
        <v>0.54</v>
      </c>
      <c r="AH132" s="8">
        <v>0.48499999999999999</v>
      </c>
      <c r="AI132" s="8">
        <v>0.70499999999999996</v>
      </c>
      <c r="AJ132" s="8">
        <v>1.2330000000000001</v>
      </c>
      <c r="AK132" s="12">
        <v>64</v>
      </c>
      <c r="AM132" s="9">
        <f>+AP132/$AP$3</f>
        <v>4.8620819442065983E-6</v>
      </c>
      <c r="AN132" s="10">
        <f>+AN130+AM132</f>
        <v>0.99998084190111458</v>
      </c>
      <c r="AP132" s="5">
        <f>SUM(G132:AJ132)</f>
        <v>3.25</v>
      </c>
    </row>
    <row r="133" spans="1:42" x14ac:dyDescent="0.2">
      <c r="A133" s="3" t="s">
        <v>51</v>
      </c>
      <c r="B133" s="3" t="s">
        <v>70</v>
      </c>
      <c r="C133" s="3" t="s">
        <v>7</v>
      </c>
      <c r="D133" s="3" t="s">
        <v>137</v>
      </c>
      <c r="E133" s="38" t="s">
        <v>27</v>
      </c>
      <c r="F133" s="3" t="s">
        <v>9</v>
      </c>
      <c r="G133" s="8"/>
      <c r="H133" s="8"/>
      <c r="I133" s="8"/>
      <c r="J133" s="8"/>
      <c r="K133" s="8"/>
      <c r="L133" s="8"/>
      <c r="M133" s="8"/>
      <c r="N133" s="8"/>
      <c r="O133" s="8"/>
      <c r="P133" s="8"/>
      <c r="Q133" s="8"/>
      <c r="R133" s="8"/>
      <c r="S133" s="8"/>
      <c r="T133" s="8"/>
      <c r="U133" s="8"/>
      <c r="V133" s="8"/>
      <c r="W133" s="8">
        <v>-1</v>
      </c>
      <c r="X133" s="8">
        <v>-1</v>
      </c>
      <c r="Y133" s="8"/>
      <c r="Z133" s="8"/>
      <c r="AA133" s="8">
        <v>-1</v>
      </c>
      <c r="AB133" s="8"/>
      <c r="AC133" s="8"/>
      <c r="AD133" s="8"/>
      <c r="AE133" s="8">
        <v>-1</v>
      </c>
      <c r="AF133" s="8"/>
      <c r="AG133" s="8">
        <v>-1</v>
      </c>
      <c r="AH133" s="8">
        <v>-1</v>
      </c>
      <c r="AI133" s="8">
        <v>-1</v>
      </c>
      <c r="AJ133" s="8" t="s">
        <v>13</v>
      </c>
      <c r="AK133" s="12">
        <v>64</v>
      </c>
    </row>
    <row r="134" spans="1:42" x14ac:dyDescent="0.2">
      <c r="A134" s="3" t="s">
        <v>51</v>
      </c>
      <c r="B134" s="3" t="s">
        <v>70</v>
      </c>
      <c r="C134" s="3" t="s">
        <v>7</v>
      </c>
      <c r="D134" s="3" t="s">
        <v>78</v>
      </c>
      <c r="E134" s="38" t="s">
        <v>21</v>
      </c>
      <c r="F134" s="3" t="s">
        <v>8</v>
      </c>
      <c r="G134" s="8"/>
      <c r="H134" s="8"/>
      <c r="I134" s="8">
        <v>1</v>
      </c>
      <c r="J134" s="8">
        <v>2</v>
      </c>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12">
        <v>65</v>
      </c>
      <c r="AM134" s="9">
        <f>+AP134/$AP$3</f>
        <v>4.4880756408060908E-6</v>
      </c>
      <c r="AN134" s="10">
        <f>+AN132+AM134</f>
        <v>0.99998532997675538</v>
      </c>
      <c r="AP134" s="5">
        <f>SUM(G134:AJ134)</f>
        <v>3</v>
      </c>
    </row>
    <row r="135" spans="1:42" x14ac:dyDescent="0.2">
      <c r="A135" s="3" t="s">
        <v>51</v>
      </c>
      <c r="B135" s="3" t="s">
        <v>70</v>
      </c>
      <c r="C135" s="3" t="s">
        <v>7</v>
      </c>
      <c r="D135" s="3" t="s">
        <v>78</v>
      </c>
      <c r="E135" s="38" t="s">
        <v>21</v>
      </c>
      <c r="F135" s="3" t="s">
        <v>9</v>
      </c>
      <c r="G135" s="8"/>
      <c r="H135" s="8"/>
      <c r="I135" s="8">
        <v>-1</v>
      </c>
      <c r="J135" s="8">
        <v>-1</v>
      </c>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12">
        <v>65</v>
      </c>
    </row>
    <row r="136" spans="1:42" x14ac:dyDescent="0.2">
      <c r="A136" s="3" t="s">
        <v>51</v>
      </c>
      <c r="B136" s="3" t="s">
        <v>70</v>
      </c>
      <c r="C136" s="3" t="s">
        <v>7</v>
      </c>
      <c r="D136" s="3" t="s">
        <v>147</v>
      </c>
      <c r="E136" s="38" t="s">
        <v>25</v>
      </c>
      <c r="F136" s="3" t="s">
        <v>8</v>
      </c>
      <c r="G136" s="8"/>
      <c r="H136" s="8"/>
      <c r="I136" s="8"/>
      <c r="J136" s="8"/>
      <c r="K136" s="8"/>
      <c r="L136" s="8"/>
      <c r="M136" s="8"/>
      <c r="N136" s="8"/>
      <c r="O136" s="8"/>
      <c r="P136" s="8"/>
      <c r="Q136" s="8"/>
      <c r="R136" s="8"/>
      <c r="S136" s="8"/>
      <c r="T136" s="8"/>
      <c r="U136" s="8"/>
      <c r="V136" s="8"/>
      <c r="W136" s="8"/>
      <c r="X136" s="8">
        <v>0.223</v>
      </c>
      <c r="Y136" s="8">
        <v>0.26200000000000001</v>
      </c>
      <c r="Z136" s="8">
        <v>0.153</v>
      </c>
      <c r="AA136" s="8">
        <v>0.18099999999999999</v>
      </c>
      <c r="AB136" s="8">
        <v>0.217</v>
      </c>
      <c r="AC136" s="8">
        <v>0.11799999999999999</v>
      </c>
      <c r="AD136" s="8">
        <v>0.106</v>
      </c>
      <c r="AE136" s="8">
        <v>0.28799999999999998</v>
      </c>
      <c r="AF136" s="8">
        <v>9.5000000000000001E-2</v>
      </c>
      <c r="AG136" s="8">
        <v>5.6000000000000001E-2</v>
      </c>
      <c r="AH136" s="8">
        <v>0.14399999999999999</v>
      </c>
      <c r="AI136" s="8">
        <v>0.12</v>
      </c>
      <c r="AJ136" s="8">
        <v>4.8000000000000001E-2</v>
      </c>
      <c r="AK136" s="12">
        <v>66</v>
      </c>
      <c r="AM136" s="9">
        <f>+AP136/$AP$3</f>
        <v>3.0085067045536832E-6</v>
      </c>
      <c r="AN136" s="10">
        <f>+AN134+AM136</f>
        <v>0.99998833848345992</v>
      </c>
      <c r="AP136" s="5">
        <f>SUM(G136:AJ136)</f>
        <v>2.0110000000000001</v>
      </c>
    </row>
    <row r="137" spans="1:42" x14ac:dyDescent="0.2">
      <c r="A137" s="3" t="s">
        <v>51</v>
      </c>
      <c r="B137" s="3" t="s">
        <v>70</v>
      </c>
      <c r="C137" s="3" t="s">
        <v>7</v>
      </c>
      <c r="D137" s="3" t="s">
        <v>147</v>
      </c>
      <c r="E137" s="38" t="s">
        <v>25</v>
      </c>
      <c r="F137" s="3" t="s">
        <v>9</v>
      </c>
      <c r="G137" s="8"/>
      <c r="H137" s="8"/>
      <c r="I137" s="8"/>
      <c r="J137" s="8"/>
      <c r="K137" s="8"/>
      <c r="L137" s="8"/>
      <c r="M137" s="8"/>
      <c r="N137" s="8"/>
      <c r="O137" s="8"/>
      <c r="P137" s="8"/>
      <c r="Q137" s="8"/>
      <c r="R137" s="8"/>
      <c r="S137" s="8"/>
      <c r="T137" s="8"/>
      <c r="U137" s="8"/>
      <c r="V137" s="8"/>
      <c r="W137" s="8"/>
      <c r="X137" s="8" t="s">
        <v>13</v>
      </c>
      <c r="Y137" s="8" t="s">
        <v>13</v>
      </c>
      <c r="Z137" s="8" t="s">
        <v>13</v>
      </c>
      <c r="AA137" s="8" t="s">
        <v>13</v>
      </c>
      <c r="AB137" s="8" t="s">
        <v>13</v>
      </c>
      <c r="AC137" s="8" t="s">
        <v>13</v>
      </c>
      <c r="AD137" s="8" t="s">
        <v>13</v>
      </c>
      <c r="AE137" s="8" t="s">
        <v>13</v>
      </c>
      <c r="AF137" s="8" t="s">
        <v>13</v>
      </c>
      <c r="AG137" s="8" t="s">
        <v>13</v>
      </c>
      <c r="AH137" s="8" t="s">
        <v>13</v>
      </c>
      <c r="AI137" s="8" t="s">
        <v>13</v>
      </c>
      <c r="AJ137" s="8" t="s">
        <v>13</v>
      </c>
      <c r="AK137" s="12">
        <v>66</v>
      </c>
    </row>
    <row r="138" spans="1:42" x14ac:dyDescent="0.2">
      <c r="A138" s="3" t="s">
        <v>51</v>
      </c>
      <c r="B138" s="3" t="s">
        <v>70</v>
      </c>
      <c r="C138" s="3" t="s">
        <v>7</v>
      </c>
      <c r="D138" s="3" t="s">
        <v>149</v>
      </c>
      <c r="E138" s="38" t="s">
        <v>25</v>
      </c>
      <c r="F138" s="3" t="s">
        <v>8</v>
      </c>
      <c r="G138" s="8"/>
      <c r="H138" s="8"/>
      <c r="I138" s="8"/>
      <c r="J138" s="8"/>
      <c r="K138" s="8"/>
      <c r="L138" s="8"/>
      <c r="M138" s="8"/>
      <c r="N138" s="8"/>
      <c r="O138" s="8"/>
      <c r="P138" s="8"/>
      <c r="Q138" s="8"/>
      <c r="R138" s="8"/>
      <c r="S138" s="8"/>
      <c r="T138" s="8">
        <v>0.13100000000000001</v>
      </c>
      <c r="U138" s="8"/>
      <c r="V138" s="8">
        <v>0.19600000000000001</v>
      </c>
      <c r="W138" s="8">
        <v>0.11</v>
      </c>
      <c r="X138" s="8">
        <v>3.7999999999999999E-2</v>
      </c>
      <c r="Y138" s="8">
        <v>3.6999999999999998E-2</v>
      </c>
      <c r="Z138" s="8"/>
      <c r="AA138" s="8"/>
      <c r="AB138" s="8">
        <v>1.4E-2</v>
      </c>
      <c r="AC138" s="8"/>
      <c r="AD138" s="8">
        <v>0.46600000000000003</v>
      </c>
      <c r="AE138" s="8">
        <v>9.1999999999999998E-2</v>
      </c>
      <c r="AF138" s="8">
        <v>0.40500000000000003</v>
      </c>
      <c r="AG138" s="8">
        <v>3.2000000000000001E-2</v>
      </c>
      <c r="AH138" s="8">
        <v>0.16900000000000001</v>
      </c>
      <c r="AI138" s="8">
        <v>1.7000000000000001E-2</v>
      </c>
      <c r="AJ138" s="8">
        <v>0.04</v>
      </c>
      <c r="AK138" s="12">
        <v>67</v>
      </c>
      <c r="AM138" s="9">
        <f>+AP138/$AP$3</f>
        <v>2.6135560481627473E-6</v>
      </c>
      <c r="AN138" s="10">
        <f>+AN136+AM138</f>
        <v>0.99999095203950805</v>
      </c>
      <c r="AP138" s="5">
        <f>SUM(G138:AJ138)</f>
        <v>1.7470000000000001</v>
      </c>
    </row>
    <row r="139" spans="1:42" x14ac:dyDescent="0.2">
      <c r="A139" s="3" t="s">
        <v>51</v>
      </c>
      <c r="B139" s="3" t="s">
        <v>70</v>
      </c>
      <c r="C139" s="3" t="s">
        <v>7</v>
      </c>
      <c r="D139" s="3" t="s">
        <v>149</v>
      </c>
      <c r="E139" s="38" t="s">
        <v>25</v>
      </c>
      <c r="F139" s="3" t="s">
        <v>9</v>
      </c>
      <c r="G139" s="8"/>
      <c r="H139" s="8"/>
      <c r="I139" s="8"/>
      <c r="J139" s="8"/>
      <c r="K139" s="8"/>
      <c r="L139" s="8"/>
      <c r="M139" s="8"/>
      <c r="N139" s="8" t="s">
        <v>13</v>
      </c>
      <c r="O139" s="8"/>
      <c r="P139" s="8"/>
      <c r="Q139" s="8"/>
      <c r="R139" s="8"/>
      <c r="S139" s="8"/>
      <c r="T139" s="8">
        <v>-1</v>
      </c>
      <c r="U139" s="8"/>
      <c r="V139" s="8">
        <v>-1</v>
      </c>
      <c r="W139" s="8">
        <v>-1</v>
      </c>
      <c r="X139" s="8" t="s">
        <v>13</v>
      </c>
      <c r="Y139" s="8" t="s">
        <v>13</v>
      </c>
      <c r="Z139" s="8"/>
      <c r="AA139" s="8"/>
      <c r="AB139" s="8" t="s">
        <v>13</v>
      </c>
      <c r="AC139" s="8"/>
      <c r="AD139" s="8" t="s">
        <v>13</v>
      </c>
      <c r="AE139" s="8" t="s">
        <v>13</v>
      </c>
      <c r="AF139" s="8" t="s">
        <v>13</v>
      </c>
      <c r="AG139" s="8">
        <v>-1</v>
      </c>
      <c r="AH139" s="8" t="s">
        <v>13</v>
      </c>
      <c r="AI139" s="8">
        <v>-1</v>
      </c>
      <c r="AJ139" s="8">
        <v>-1</v>
      </c>
      <c r="AK139" s="12">
        <v>67</v>
      </c>
    </row>
    <row r="140" spans="1:42" x14ac:dyDescent="0.2">
      <c r="A140" s="3" t="s">
        <v>51</v>
      </c>
      <c r="B140" s="3" t="s">
        <v>70</v>
      </c>
      <c r="C140" s="3" t="s">
        <v>7</v>
      </c>
      <c r="D140" s="3" t="s">
        <v>158</v>
      </c>
      <c r="E140" s="38" t="s">
        <v>27</v>
      </c>
      <c r="F140" s="3" t="s">
        <v>8</v>
      </c>
      <c r="G140" s="8"/>
      <c r="H140" s="8"/>
      <c r="I140" s="8"/>
      <c r="J140" s="8"/>
      <c r="K140" s="8"/>
      <c r="L140" s="8"/>
      <c r="M140" s="8"/>
      <c r="N140" s="8"/>
      <c r="O140" s="8"/>
      <c r="P140" s="8"/>
      <c r="Q140" s="8"/>
      <c r="R140" s="8"/>
      <c r="S140" s="8"/>
      <c r="T140" s="8"/>
      <c r="U140" s="8"/>
      <c r="V140" s="8"/>
      <c r="W140" s="8"/>
      <c r="X140" s="8">
        <v>0.107</v>
      </c>
      <c r="Y140" s="8">
        <v>0.214</v>
      </c>
      <c r="Z140" s="8">
        <v>0.78600000000000003</v>
      </c>
      <c r="AA140" s="8">
        <v>2.9000000000000001E-2</v>
      </c>
      <c r="AB140" s="8"/>
      <c r="AC140" s="8"/>
      <c r="AD140" s="8">
        <v>0.215</v>
      </c>
      <c r="AE140" s="8"/>
      <c r="AF140" s="8"/>
      <c r="AG140" s="8">
        <v>3.0000000000000001E-3</v>
      </c>
      <c r="AH140" s="8">
        <v>3.4000000000000002E-2</v>
      </c>
      <c r="AI140" s="8"/>
      <c r="AJ140" s="8">
        <v>0.32600000000000001</v>
      </c>
      <c r="AK140" s="12">
        <v>68</v>
      </c>
      <c r="AM140" s="9">
        <f>+AP140/$AP$3</f>
        <v>2.5641872161138799E-6</v>
      </c>
      <c r="AN140" s="10">
        <f>+AN138+AM140</f>
        <v>0.99999351622672417</v>
      </c>
      <c r="AP140" s="5">
        <f>SUM(G140:AJ140)</f>
        <v>1.714</v>
      </c>
    </row>
    <row r="141" spans="1:42" x14ac:dyDescent="0.2">
      <c r="A141" s="3" t="s">
        <v>51</v>
      </c>
      <c r="B141" s="3" t="s">
        <v>70</v>
      </c>
      <c r="C141" s="3" t="s">
        <v>7</v>
      </c>
      <c r="D141" s="3" t="s">
        <v>158</v>
      </c>
      <c r="E141" s="38" t="s">
        <v>27</v>
      </c>
      <c r="F141" s="3" t="s">
        <v>9</v>
      </c>
      <c r="G141" s="8"/>
      <c r="H141" s="8"/>
      <c r="I141" s="8"/>
      <c r="J141" s="8"/>
      <c r="K141" s="8"/>
      <c r="L141" s="8"/>
      <c r="M141" s="8"/>
      <c r="N141" s="8"/>
      <c r="O141" s="8"/>
      <c r="P141" s="8"/>
      <c r="Q141" s="8"/>
      <c r="R141" s="8"/>
      <c r="S141" s="8"/>
      <c r="T141" s="8"/>
      <c r="U141" s="8"/>
      <c r="V141" s="8"/>
      <c r="W141" s="8"/>
      <c r="X141" s="8" t="s">
        <v>13</v>
      </c>
      <c r="Y141" s="8" t="s">
        <v>13</v>
      </c>
      <c r="Z141" s="8" t="s">
        <v>13</v>
      </c>
      <c r="AA141" s="8" t="s">
        <v>13</v>
      </c>
      <c r="AB141" s="8"/>
      <c r="AC141" s="8"/>
      <c r="AD141" s="8">
        <v>-1</v>
      </c>
      <c r="AE141" s="8"/>
      <c r="AF141" s="8"/>
      <c r="AG141" s="8" t="s">
        <v>13</v>
      </c>
      <c r="AH141" s="8" t="s">
        <v>13</v>
      </c>
      <c r="AI141" s="8"/>
      <c r="AJ141" s="8" t="s">
        <v>13</v>
      </c>
      <c r="AK141" s="12">
        <v>68</v>
      </c>
    </row>
    <row r="142" spans="1:42" x14ac:dyDescent="0.2">
      <c r="A142" s="3" t="s">
        <v>51</v>
      </c>
      <c r="B142" s="3" t="s">
        <v>70</v>
      </c>
      <c r="C142" s="3" t="s">
        <v>7</v>
      </c>
      <c r="D142" s="3" t="s">
        <v>137</v>
      </c>
      <c r="E142" s="38" t="s">
        <v>34</v>
      </c>
      <c r="F142" s="3" t="s">
        <v>8</v>
      </c>
      <c r="G142" s="8"/>
      <c r="H142" s="8"/>
      <c r="I142" s="8"/>
      <c r="J142" s="8"/>
      <c r="K142" s="8"/>
      <c r="L142" s="8"/>
      <c r="M142" s="8"/>
      <c r="N142" s="8"/>
      <c r="O142" s="8"/>
      <c r="P142" s="8"/>
      <c r="Q142" s="8"/>
      <c r="R142" s="8"/>
      <c r="S142" s="8"/>
      <c r="T142" s="8"/>
      <c r="U142" s="8"/>
      <c r="V142" s="8"/>
      <c r="W142" s="8"/>
      <c r="X142" s="8">
        <v>0.104</v>
      </c>
      <c r="Y142" s="8"/>
      <c r="Z142" s="8">
        <v>0.13700000000000001</v>
      </c>
      <c r="AA142" s="8">
        <v>0.217</v>
      </c>
      <c r="AB142" s="8">
        <v>0.36899999999999999</v>
      </c>
      <c r="AC142" s="8"/>
      <c r="AD142" s="8"/>
      <c r="AE142" s="8"/>
      <c r="AF142" s="8"/>
      <c r="AG142" s="8"/>
      <c r="AH142" s="8">
        <v>0.13600000000000001</v>
      </c>
      <c r="AI142" s="8">
        <v>0.42899999999999999</v>
      </c>
      <c r="AJ142" s="8">
        <v>0.27200000000000002</v>
      </c>
      <c r="AK142" s="12">
        <v>69</v>
      </c>
      <c r="AM142" s="9">
        <f>+AP142/$AP$3</f>
        <v>2.4893859554337785E-6</v>
      </c>
      <c r="AN142" s="10">
        <f>+AN140+AM142</f>
        <v>0.99999600561267965</v>
      </c>
      <c r="AP142" s="5">
        <f>SUM(G142:AJ142)</f>
        <v>1.6639999999999999</v>
      </c>
    </row>
    <row r="143" spans="1:42" x14ac:dyDescent="0.2">
      <c r="A143" s="3" t="s">
        <v>51</v>
      </c>
      <c r="B143" s="3" t="s">
        <v>70</v>
      </c>
      <c r="C143" s="3" t="s">
        <v>7</v>
      </c>
      <c r="D143" s="3" t="s">
        <v>137</v>
      </c>
      <c r="E143" s="38" t="s">
        <v>34</v>
      </c>
      <c r="F143" s="3" t="s">
        <v>9</v>
      </c>
      <c r="G143" s="8"/>
      <c r="H143" s="8"/>
      <c r="I143" s="8"/>
      <c r="J143" s="8"/>
      <c r="K143" s="8"/>
      <c r="L143" s="8"/>
      <c r="M143" s="8"/>
      <c r="N143" s="8"/>
      <c r="O143" s="8"/>
      <c r="P143" s="8"/>
      <c r="Q143" s="8"/>
      <c r="R143" s="8"/>
      <c r="S143" s="8"/>
      <c r="T143" s="8"/>
      <c r="U143" s="8"/>
      <c r="V143" s="8"/>
      <c r="W143" s="8"/>
      <c r="X143" s="8">
        <v>-1</v>
      </c>
      <c r="Y143" s="8"/>
      <c r="Z143" s="8">
        <v>-1</v>
      </c>
      <c r="AA143" s="8">
        <v>-1</v>
      </c>
      <c r="AB143" s="8">
        <v>-1</v>
      </c>
      <c r="AC143" s="8"/>
      <c r="AD143" s="8"/>
      <c r="AE143" s="8"/>
      <c r="AF143" s="8"/>
      <c r="AG143" s="8"/>
      <c r="AH143" s="8">
        <v>-1</v>
      </c>
      <c r="AI143" s="8">
        <v>-1</v>
      </c>
      <c r="AJ143" s="8" t="s">
        <v>13</v>
      </c>
      <c r="AK143" s="12">
        <v>69</v>
      </c>
    </row>
    <row r="144" spans="1:42" x14ac:dyDescent="0.2">
      <c r="A144" s="3" t="s">
        <v>51</v>
      </c>
      <c r="B144" s="3" t="s">
        <v>70</v>
      </c>
      <c r="C144" s="3" t="s">
        <v>7</v>
      </c>
      <c r="D144" s="3" t="s">
        <v>158</v>
      </c>
      <c r="E144" s="38" t="s">
        <v>25</v>
      </c>
      <c r="F144" s="3" t="s">
        <v>8</v>
      </c>
      <c r="G144" s="8"/>
      <c r="H144" s="8"/>
      <c r="I144" s="8"/>
      <c r="J144" s="8"/>
      <c r="K144" s="8"/>
      <c r="L144" s="8"/>
      <c r="M144" s="8"/>
      <c r="N144" s="8"/>
      <c r="O144" s="8"/>
      <c r="P144" s="8"/>
      <c r="Q144" s="8"/>
      <c r="R144" s="8"/>
      <c r="S144" s="8"/>
      <c r="T144" s="8"/>
      <c r="U144" s="8"/>
      <c r="V144" s="8"/>
      <c r="W144" s="8"/>
      <c r="X144" s="8"/>
      <c r="Y144" s="8"/>
      <c r="Z144" s="8">
        <v>0.125</v>
      </c>
      <c r="AA144" s="8"/>
      <c r="AB144" s="8"/>
      <c r="AC144" s="8"/>
      <c r="AD144" s="8">
        <v>0.495</v>
      </c>
      <c r="AE144" s="8">
        <v>0.253</v>
      </c>
      <c r="AF144" s="8">
        <v>0.105</v>
      </c>
      <c r="AG144" s="8"/>
      <c r="AH144" s="8"/>
      <c r="AI144" s="8"/>
      <c r="AJ144" s="8">
        <v>0.29399999999999998</v>
      </c>
      <c r="AK144" s="12">
        <v>70</v>
      </c>
      <c r="AM144" s="9">
        <f>+AP144/$AP$3</f>
        <v>1.9029440717017826E-6</v>
      </c>
      <c r="AN144" s="10">
        <f>+AN142+AM144</f>
        <v>0.9999979085567513</v>
      </c>
      <c r="AP144" s="5">
        <f>SUM(G144:AJ144)</f>
        <v>1.272</v>
      </c>
    </row>
    <row r="145" spans="1:42" x14ac:dyDescent="0.2">
      <c r="A145" s="3" t="s">
        <v>51</v>
      </c>
      <c r="B145" s="3" t="s">
        <v>70</v>
      </c>
      <c r="C145" s="3" t="s">
        <v>7</v>
      </c>
      <c r="D145" s="3" t="s">
        <v>158</v>
      </c>
      <c r="E145" s="38" t="s">
        <v>25</v>
      </c>
      <c r="F145" s="3" t="s">
        <v>9</v>
      </c>
      <c r="G145" s="8"/>
      <c r="H145" s="8"/>
      <c r="I145" s="8"/>
      <c r="J145" s="8"/>
      <c r="K145" s="8"/>
      <c r="L145" s="8"/>
      <c r="M145" s="8"/>
      <c r="N145" s="8"/>
      <c r="O145" s="8"/>
      <c r="P145" s="8"/>
      <c r="Q145" s="8"/>
      <c r="R145" s="8"/>
      <c r="S145" s="8"/>
      <c r="T145" s="8"/>
      <c r="U145" s="8"/>
      <c r="V145" s="8"/>
      <c r="W145" s="8"/>
      <c r="X145" s="8"/>
      <c r="Y145" s="8"/>
      <c r="Z145" s="8" t="s">
        <v>13</v>
      </c>
      <c r="AA145" s="8"/>
      <c r="AB145" s="8"/>
      <c r="AC145" s="8"/>
      <c r="AD145" s="8" t="s">
        <v>13</v>
      </c>
      <c r="AE145" s="8" t="s">
        <v>13</v>
      </c>
      <c r="AF145" s="8" t="s">
        <v>13</v>
      </c>
      <c r="AG145" s="8"/>
      <c r="AH145" s="8"/>
      <c r="AI145" s="8"/>
      <c r="AJ145" s="8" t="s">
        <v>13</v>
      </c>
      <c r="AK145" s="12">
        <v>70</v>
      </c>
    </row>
    <row r="146" spans="1:42" x14ac:dyDescent="0.2">
      <c r="A146" s="3" t="s">
        <v>51</v>
      </c>
      <c r="B146" s="3" t="s">
        <v>70</v>
      </c>
      <c r="C146" s="3" t="s">
        <v>7</v>
      </c>
      <c r="D146" s="3" t="s">
        <v>149</v>
      </c>
      <c r="E146" s="38" t="s">
        <v>15</v>
      </c>
      <c r="F146" s="3" t="s">
        <v>8</v>
      </c>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v>0.42199999999999999</v>
      </c>
      <c r="AH146" s="8"/>
      <c r="AI146" s="8"/>
      <c r="AJ146" s="8"/>
      <c r="AK146" s="12">
        <v>71</v>
      </c>
      <c r="AM146" s="9">
        <f>+AP146/$AP$3</f>
        <v>6.3132264014005675E-7</v>
      </c>
      <c r="AN146" s="10">
        <f>+AN144+AM146</f>
        <v>0.99999853987939147</v>
      </c>
      <c r="AP146" s="5">
        <f>SUM(G146:AJ146)</f>
        <v>0.42199999999999999</v>
      </c>
    </row>
    <row r="147" spans="1:42" x14ac:dyDescent="0.2">
      <c r="A147" s="3" t="s">
        <v>51</v>
      </c>
      <c r="B147" s="3" t="s">
        <v>70</v>
      </c>
      <c r="C147" s="3" t="s">
        <v>7</v>
      </c>
      <c r="D147" s="3" t="s">
        <v>149</v>
      </c>
      <c r="E147" s="38" t="s">
        <v>15</v>
      </c>
      <c r="F147" s="3" t="s">
        <v>9</v>
      </c>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v>-1</v>
      </c>
      <c r="AH147" s="8"/>
      <c r="AI147" s="8"/>
      <c r="AJ147" s="8"/>
      <c r="AK147" s="12">
        <v>71</v>
      </c>
    </row>
    <row r="148" spans="1:42" x14ac:dyDescent="0.2">
      <c r="A148" s="3" t="s">
        <v>51</v>
      </c>
      <c r="B148" s="3" t="s">
        <v>70</v>
      </c>
      <c r="C148" s="3" t="s">
        <v>7</v>
      </c>
      <c r="D148" s="3" t="s">
        <v>137</v>
      </c>
      <c r="E148" s="38" t="s">
        <v>22</v>
      </c>
      <c r="F148" s="3" t="s">
        <v>8</v>
      </c>
      <c r="G148" s="8"/>
      <c r="H148" s="8"/>
      <c r="I148" s="8"/>
      <c r="J148" s="8"/>
      <c r="K148" s="8"/>
      <c r="L148" s="8"/>
      <c r="M148" s="8"/>
      <c r="N148" s="8"/>
      <c r="O148" s="8"/>
      <c r="P148" s="8"/>
      <c r="Q148" s="8"/>
      <c r="R148" s="8"/>
      <c r="S148" s="8"/>
      <c r="T148" s="8"/>
      <c r="U148" s="8"/>
      <c r="V148" s="8"/>
      <c r="W148" s="8"/>
      <c r="X148" s="8">
        <v>1.2999999999999999E-2</v>
      </c>
      <c r="Y148" s="8"/>
      <c r="Z148" s="8"/>
      <c r="AA148" s="8"/>
      <c r="AB148" s="8">
        <v>8.0000000000000002E-3</v>
      </c>
      <c r="AC148" s="8"/>
      <c r="AD148" s="8"/>
      <c r="AE148" s="8"/>
      <c r="AF148" s="8"/>
      <c r="AG148" s="8"/>
      <c r="AH148" s="8"/>
      <c r="AI148" s="8">
        <v>0.20100000000000001</v>
      </c>
      <c r="AJ148" s="8">
        <v>0.154</v>
      </c>
      <c r="AK148" s="12">
        <v>72</v>
      </c>
      <c r="AM148" s="9">
        <f>+AP148/$AP$3</f>
        <v>5.6250548031436345E-7</v>
      </c>
      <c r="AN148" s="10">
        <f>+AN146+AM148</f>
        <v>0.99999910238487177</v>
      </c>
      <c r="AP148" s="5">
        <f>SUM(G148:AJ148)</f>
        <v>0.376</v>
      </c>
    </row>
    <row r="149" spans="1:42" x14ac:dyDescent="0.2">
      <c r="A149" s="3" t="s">
        <v>51</v>
      </c>
      <c r="B149" s="3" t="s">
        <v>70</v>
      </c>
      <c r="C149" s="3" t="s">
        <v>7</v>
      </c>
      <c r="D149" s="3" t="s">
        <v>137</v>
      </c>
      <c r="E149" s="38" t="s">
        <v>22</v>
      </c>
      <c r="F149" s="3" t="s">
        <v>9</v>
      </c>
      <c r="G149" s="8"/>
      <c r="H149" s="8"/>
      <c r="I149" s="8"/>
      <c r="J149" s="8"/>
      <c r="K149" s="8"/>
      <c r="L149" s="8"/>
      <c r="M149" s="8"/>
      <c r="N149" s="8"/>
      <c r="O149" s="8"/>
      <c r="P149" s="8"/>
      <c r="Q149" s="8"/>
      <c r="R149" s="8"/>
      <c r="S149" s="8"/>
      <c r="T149" s="8"/>
      <c r="U149" s="8"/>
      <c r="V149" s="8"/>
      <c r="W149" s="8"/>
      <c r="X149" s="8">
        <v>-1</v>
      </c>
      <c r="Y149" s="8"/>
      <c r="Z149" s="8"/>
      <c r="AA149" s="8"/>
      <c r="AB149" s="8">
        <v>-1</v>
      </c>
      <c r="AC149" s="8"/>
      <c r="AD149" s="8"/>
      <c r="AE149" s="8"/>
      <c r="AF149" s="8"/>
      <c r="AG149" s="8"/>
      <c r="AH149" s="8"/>
      <c r="AI149" s="8">
        <v>-1</v>
      </c>
      <c r="AJ149" s="8" t="s">
        <v>13</v>
      </c>
      <c r="AK149" s="12">
        <v>72</v>
      </c>
    </row>
    <row r="150" spans="1:42" x14ac:dyDescent="0.2">
      <c r="A150" s="3" t="s">
        <v>51</v>
      </c>
      <c r="B150" s="3" t="s">
        <v>70</v>
      </c>
      <c r="C150" s="3" t="s">
        <v>7</v>
      </c>
      <c r="D150" s="3" t="s">
        <v>147</v>
      </c>
      <c r="E150" s="38" t="s">
        <v>34</v>
      </c>
      <c r="F150" s="3" t="s">
        <v>8</v>
      </c>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v>4.2000000000000003E-2</v>
      </c>
      <c r="AG150" s="8"/>
      <c r="AH150" s="8">
        <v>3.5000000000000003E-2</v>
      </c>
      <c r="AI150" s="8">
        <v>4.2999999999999997E-2</v>
      </c>
      <c r="AJ150" s="8">
        <v>6.3E-2</v>
      </c>
      <c r="AK150" s="12">
        <v>73</v>
      </c>
      <c r="AM150" s="9">
        <f>+AP150/$AP$3</f>
        <v>2.7377261408917155E-7</v>
      </c>
      <c r="AN150" s="10">
        <f>+AN148+AM150</f>
        <v>0.99999937615748591</v>
      </c>
      <c r="AP150" s="5">
        <f>SUM(G150:AJ150)</f>
        <v>0.183</v>
      </c>
    </row>
    <row r="151" spans="1:42" x14ac:dyDescent="0.2">
      <c r="A151" s="3" t="s">
        <v>51</v>
      </c>
      <c r="B151" s="3" t="s">
        <v>70</v>
      </c>
      <c r="C151" s="3" t="s">
        <v>7</v>
      </c>
      <c r="D151" s="3" t="s">
        <v>147</v>
      </c>
      <c r="E151" s="38" t="s">
        <v>34</v>
      </c>
      <c r="F151" s="3" t="s">
        <v>9</v>
      </c>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t="s">
        <v>13</v>
      </c>
      <c r="AG151" s="8"/>
      <c r="AH151" s="8" t="s">
        <v>13</v>
      </c>
      <c r="AI151" s="8" t="s">
        <v>13</v>
      </c>
      <c r="AJ151" s="8" t="s">
        <v>13</v>
      </c>
      <c r="AK151" s="12">
        <v>73</v>
      </c>
    </row>
    <row r="152" spans="1:42" x14ac:dyDescent="0.2">
      <c r="A152" s="3" t="s">
        <v>51</v>
      </c>
      <c r="B152" s="3" t="s">
        <v>70</v>
      </c>
      <c r="C152" s="3" t="s">
        <v>7</v>
      </c>
      <c r="D152" s="3" t="s">
        <v>137</v>
      </c>
      <c r="E152" s="38" t="s">
        <v>16</v>
      </c>
      <c r="F152" s="3" t="s">
        <v>8</v>
      </c>
      <c r="G152" s="8"/>
      <c r="H152" s="8"/>
      <c r="I152" s="8"/>
      <c r="J152" s="8"/>
      <c r="K152" s="8"/>
      <c r="L152" s="8"/>
      <c r="M152" s="8"/>
      <c r="N152" s="8"/>
      <c r="O152" s="8"/>
      <c r="P152" s="8"/>
      <c r="Q152" s="8"/>
      <c r="R152" s="8"/>
      <c r="S152" s="8"/>
      <c r="T152" s="8"/>
      <c r="U152" s="8"/>
      <c r="V152" s="8"/>
      <c r="W152" s="8"/>
      <c r="X152" s="8"/>
      <c r="Y152" s="8"/>
      <c r="Z152" s="8"/>
      <c r="AA152" s="8"/>
      <c r="AB152" s="8">
        <v>0.11899999999999999</v>
      </c>
      <c r="AC152" s="8"/>
      <c r="AD152" s="8"/>
      <c r="AE152" s="8"/>
      <c r="AF152" s="8"/>
      <c r="AG152" s="8"/>
      <c r="AH152" s="8"/>
      <c r="AI152" s="8"/>
      <c r="AJ152" s="8"/>
      <c r="AK152" s="12">
        <v>74</v>
      </c>
      <c r="AM152" s="9">
        <f>+AP152/$AP$3</f>
        <v>1.780270004186416E-7</v>
      </c>
      <c r="AN152" s="10">
        <f>+AN150+AM152</f>
        <v>0.99999955418448627</v>
      </c>
      <c r="AP152" s="5">
        <f>SUM(G152:AJ152)</f>
        <v>0.11899999999999999</v>
      </c>
    </row>
    <row r="153" spans="1:42" x14ac:dyDescent="0.2">
      <c r="A153" s="3" t="s">
        <v>51</v>
      </c>
      <c r="B153" s="3" t="s">
        <v>70</v>
      </c>
      <c r="C153" s="3" t="s">
        <v>7</v>
      </c>
      <c r="D153" s="3" t="s">
        <v>137</v>
      </c>
      <c r="E153" s="38" t="s">
        <v>16</v>
      </c>
      <c r="F153" s="3" t="s">
        <v>9</v>
      </c>
      <c r="G153" s="8"/>
      <c r="H153" s="8"/>
      <c r="I153" s="8"/>
      <c r="J153" s="8"/>
      <c r="K153" s="8"/>
      <c r="L153" s="8"/>
      <c r="M153" s="8"/>
      <c r="N153" s="8"/>
      <c r="O153" s="8"/>
      <c r="P153" s="8"/>
      <c r="Q153" s="8"/>
      <c r="R153" s="8"/>
      <c r="S153" s="8"/>
      <c r="T153" s="8"/>
      <c r="U153" s="8"/>
      <c r="V153" s="8"/>
      <c r="W153" s="8"/>
      <c r="X153" s="8"/>
      <c r="Y153" s="8"/>
      <c r="Z153" s="8"/>
      <c r="AA153" s="8"/>
      <c r="AB153" s="8">
        <v>-1</v>
      </c>
      <c r="AC153" s="8"/>
      <c r="AD153" s="8"/>
      <c r="AE153" s="8"/>
      <c r="AF153" s="8"/>
      <c r="AG153" s="8"/>
      <c r="AH153" s="8"/>
      <c r="AI153" s="8"/>
      <c r="AJ153" s="8"/>
      <c r="AK153" s="12">
        <v>74</v>
      </c>
    </row>
    <row r="154" spans="1:42" x14ac:dyDescent="0.2">
      <c r="A154" s="3" t="s">
        <v>51</v>
      </c>
      <c r="B154" s="3" t="s">
        <v>70</v>
      </c>
      <c r="C154" s="3" t="s">
        <v>7</v>
      </c>
      <c r="D154" s="3" t="s">
        <v>147</v>
      </c>
      <c r="E154" s="38" t="s">
        <v>21</v>
      </c>
      <c r="F154" s="3" t="s">
        <v>8</v>
      </c>
      <c r="G154" s="8"/>
      <c r="H154" s="8"/>
      <c r="I154" s="8"/>
      <c r="J154" s="8"/>
      <c r="K154" s="8"/>
      <c r="L154" s="8"/>
      <c r="M154" s="8"/>
      <c r="N154" s="8"/>
      <c r="O154" s="8"/>
      <c r="P154" s="8"/>
      <c r="Q154" s="8"/>
      <c r="R154" s="8"/>
      <c r="S154" s="8"/>
      <c r="T154" s="8"/>
      <c r="U154" s="8"/>
      <c r="V154" s="8"/>
      <c r="W154" s="8"/>
      <c r="X154" s="8"/>
      <c r="Y154" s="8"/>
      <c r="Z154" s="8"/>
      <c r="AA154" s="8"/>
      <c r="AB154" s="8"/>
      <c r="AC154" s="8">
        <v>0.04</v>
      </c>
      <c r="AD154" s="8">
        <v>2.7E-2</v>
      </c>
      <c r="AE154" s="8">
        <v>0.04</v>
      </c>
      <c r="AF154" s="8"/>
      <c r="AG154" s="8"/>
      <c r="AH154" s="8"/>
      <c r="AI154" s="8"/>
      <c r="AJ154" s="8"/>
      <c r="AK154" s="12">
        <v>75</v>
      </c>
      <c r="AM154" s="9">
        <f>+AP154/$AP$3</f>
        <v>1.6007469785541727E-7</v>
      </c>
      <c r="AN154" s="10">
        <f>+AN152+AM154</f>
        <v>0.9999997142591841</v>
      </c>
      <c r="AP154" s="5">
        <f>SUM(G154:AJ154)</f>
        <v>0.10700000000000001</v>
      </c>
    </row>
    <row r="155" spans="1:42" x14ac:dyDescent="0.2">
      <c r="A155" s="3" t="s">
        <v>51</v>
      </c>
      <c r="B155" s="3" t="s">
        <v>70</v>
      </c>
      <c r="C155" s="3" t="s">
        <v>7</v>
      </c>
      <c r="D155" s="3" t="s">
        <v>147</v>
      </c>
      <c r="E155" s="38" t="s">
        <v>21</v>
      </c>
      <c r="F155" s="3" t="s">
        <v>9</v>
      </c>
      <c r="G155" s="8"/>
      <c r="H155" s="8"/>
      <c r="I155" s="8"/>
      <c r="J155" s="8"/>
      <c r="K155" s="8"/>
      <c r="L155" s="8"/>
      <c r="M155" s="8"/>
      <c r="N155" s="8"/>
      <c r="O155" s="8"/>
      <c r="P155" s="8"/>
      <c r="Q155" s="8"/>
      <c r="R155" s="8"/>
      <c r="S155" s="8"/>
      <c r="T155" s="8"/>
      <c r="U155" s="8"/>
      <c r="V155" s="8"/>
      <c r="W155" s="8"/>
      <c r="X155" s="8"/>
      <c r="Y155" s="8"/>
      <c r="Z155" s="8"/>
      <c r="AA155" s="8"/>
      <c r="AB155" s="8"/>
      <c r="AC155" s="8" t="s">
        <v>13</v>
      </c>
      <c r="AD155" s="8" t="s">
        <v>13</v>
      </c>
      <c r="AE155" s="8">
        <v>-1</v>
      </c>
      <c r="AF155" s="8"/>
      <c r="AG155" s="8"/>
      <c r="AH155" s="8"/>
      <c r="AI155" s="8"/>
      <c r="AJ155" s="8"/>
      <c r="AK155" s="12">
        <v>75</v>
      </c>
    </row>
    <row r="156" spans="1:42" x14ac:dyDescent="0.2">
      <c r="A156" s="3" t="s">
        <v>51</v>
      </c>
      <c r="B156" s="3" t="s">
        <v>70</v>
      </c>
      <c r="C156" s="3" t="s">
        <v>7</v>
      </c>
      <c r="D156" s="3" t="s">
        <v>147</v>
      </c>
      <c r="E156" s="38" t="s">
        <v>82</v>
      </c>
      <c r="F156" s="3" t="s">
        <v>8</v>
      </c>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v>4.9000000000000002E-2</v>
      </c>
      <c r="AG156" s="8">
        <v>1E-3</v>
      </c>
      <c r="AH156" s="8">
        <v>8.9999999999999993E-3</v>
      </c>
      <c r="AI156" s="8">
        <v>2.3E-2</v>
      </c>
      <c r="AJ156" s="8">
        <v>1.2E-2</v>
      </c>
      <c r="AK156" s="12">
        <v>76</v>
      </c>
      <c r="AM156" s="9">
        <f>+AP156/$AP$3</f>
        <v>1.4062637007859086E-7</v>
      </c>
      <c r="AN156" s="10">
        <f>+AN154+AM156</f>
        <v>0.99999985488555421</v>
      </c>
      <c r="AP156" s="5">
        <f>SUM(G156:AJ156)</f>
        <v>9.4E-2</v>
      </c>
    </row>
    <row r="157" spans="1:42" x14ac:dyDescent="0.2">
      <c r="A157" s="3" t="s">
        <v>51</v>
      </c>
      <c r="B157" s="3" t="s">
        <v>70</v>
      </c>
      <c r="C157" s="3" t="s">
        <v>7</v>
      </c>
      <c r="D157" s="3" t="s">
        <v>147</v>
      </c>
      <c r="E157" s="38" t="s">
        <v>82</v>
      </c>
      <c r="F157" s="3" t="s">
        <v>9</v>
      </c>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t="s">
        <v>13</v>
      </c>
      <c r="AG157" s="8" t="s">
        <v>13</v>
      </c>
      <c r="AH157" s="8" t="s">
        <v>13</v>
      </c>
      <c r="AI157" s="8" t="s">
        <v>13</v>
      </c>
      <c r="AJ157" s="8" t="s">
        <v>13</v>
      </c>
      <c r="AK157" s="12">
        <v>76</v>
      </c>
    </row>
    <row r="158" spans="1:42" x14ac:dyDescent="0.2">
      <c r="A158" s="3" t="s">
        <v>51</v>
      </c>
      <c r="B158" s="3" t="s">
        <v>70</v>
      </c>
      <c r="C158" s="3" t="s">
        <v>7</v>
      </c>
      <c r="D158" s="3" t="s">
        <v>149</v>
      </c>
      <c r="E158" s="38" t="s">
        <v>27</v>
      </c>
      <c r="F158" s="3" t="s">
        <v>8</v>
      </c>
      <c r="G158" s="8"/>
      <c r="H158" s="8"/>
      <c r="I158" s="8"/>
      <c r="J158" s="8"/>
      <c r="K158" s="8"/>
      <c r="L158" s="8"/>
      <c r="M158" s="8"/>
      <c r="N158" s="8"/>
      <c r="O158" s="8"/>
      <c r="P158" s="8"/>
      <c r="Q158" s="8"/>
      <c r="R158" s="8"/>
      <c r="S158" s="8"/>
      <c r="T158" s="8"/>
      <c r="U158" s="8"/>
      <c r="V158" s="8"/>
      <c r="W158" s="8"/>
      <c r="X158" s="8"/>
      <c r="Y158" s="8"/>
      <c r="Z158" s="8">
        <v>8.6999999999999994E-2</v>
      </c>
      <c r="AA158" s="8"/>
      <c r="AB158" s="8"/>
      <c r="AC158" s="8"/>
      <c r="AD158" s="8"/>
      <c r="AE158" s="8"/>
      <c r="AF158" s="8"/>
      <c r="AG158" s="8"/>
      <c r="AH158" s="8"/>
      <c r="AI158" s="8"/>
      <c r="AJ158" s="8"/>
      <c r="AK158" s="12">
        <v>77</v>
      </c>
      <c r="AM158" s="9">
        <f>+AP158/$AP$3</f>
        <v>1.3015419358337663E-7</v>
      </c>
      <c r="AN158" s="10">
        <f>+AN156+AM158</f>
        <v>0.99999998503974774</v>
      </c>
      <c r="AP158" s="5">
        <f>SUM(G158:AJ158)</f>
        <v>8.6999999999999994E-2</v>
      </c>
    </row>
    <row r="159" spans="1:42" x14ac:dyDescent="0.2">
      <c r="A159" s="3" t="s">
        <v>51</v>
      </c>
      <c r="B159" s="3" t="s">
        <v>70</v>
      </c>
      <c r="C159" s="3" t="s">
        <v>7</v>
      </c>
      <c r="D159" s="3" t="s">
        <v>149</v>
      </c>
      <c r="E159" s="38" t="s">
        <v>27</v>
      </c>
      <c r="F159" s="3" t="s">
        <v>9</v>
      </c>
      <c r="G159" s="8"/>
      <c r="H159" s="8"/>
      <c r="I159" s="8"/>
      <c r="J159" s="8"/>
      <c r="K159" s="8"/>
      <c r="L159" s="8"/>
      <c r="M159" s="8"/>
      <c r="N159" s="8"/>
      <c r="O159" s="8"/>
      <c r="P159" s="8"/>
      <c r="Q159" s="8"/>
      <c r="R159" s="8"/>
      <c r="S159" s="8"/>
      <c r="T159" s="8"/>
      <c r="U159" s="8"/>
      <c r="V159" s="8"/>
      <c r="W159" s="8"/>
      <c r="X159" s="8"/>
      <c r="Y159" s="8"/>
      <c r="Z159" s="8">
        <v>-1</v>
      </c>
      <c r="AA159" s="8"/>
      <c r="AB159" s="8"/>
      <c r="AC159" s="8"/>
      <c r="AD159" s="8"/>
      <c r="AE159" s="8"/>
      <c r="AF159" s="8"/>
      <c r="AG159" s="8"/>
      <c r="AH159" s="8"/>
      <c r="AI159" s="8"/>
      <c r="AJ159" s="8"/>
      <c r="AK159" s="12">
        <v>77</v>
      </c>
    </row>
    <row r="160" spans="1:42" x14ac:dyDescent="0.2">
      <c r="A160" s="3" t="s">
        <v>51</v>
      </c>
      <c r="B160" s="3" t="s">
        <v>70</v>
      </c>
      <c r="C160" s="3" t="s">
        <v>7</v>
      </c>
      <c r="D160" s="3" t="s">
        <v>144</v>
      </c>
      <c r="E160" s="38" t="s">
        <v>16</v>
      </c>
      <c r="F160" s="3" t="s">
        <v>8</v>
      </c>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v>6.0000000000000001E-3</v>
      </c>
      <c r="AI160" s="8"/>
      <c r="AJ160" s="8"/>
      <c r="AK160" s="12">
        <v>78</v>
      </c>
      <c r="AM160" s="9">
        <f>+AP160/$AP$3</f>
        <v>8.9761512816121826E-9</v>
      </c>
      <c r="AN160" s="10">
        <f>+AN158+AM160</f>
        <v>0.99999999401589901</v>
      </c>
      <c r="AP160" s="5">
        <f>SUM(G160:AJ160)</f>
        <v>6.0000000000000001E-3</v>
      </c>
    </row>
    <row r="161" spans="1:42" x14ac:dyDescent="0.2">
      <c r="A161" s="3" t="s">
        <v>51</v>
      </c>
      <c r="B161" s="3" t="s">
        <v>70</v>
      </c>
      <c r="C161" s="3" t="s">
        <v>7</v>
      </c>
      <c r="D161" s="3" t="s">
        <v>144</v>
      </c>
      <c r="E161" s="38" t="s">
        <v>16</v>
      </c>
      <c r="F161" s="3" t="s">
        <v>9</v>
      </c>
      <c r="G161" s="8"/>
      <c r="H161" s="8"/>
      <c r="I161" s="8"/>
      <c r="J161" s="8"/>
      <c r="K161" s="8"/>
      <c r="L161" s="8"/>
      <c r="M161" s="8"/>
      <c r="N161" s="8"/>
      <c r="O161" s="8"/>
      <c r="P161" s="8"/>
      <c r="Q161" s="8"/>
      <c r="R161" s="8"/>
      <c r="S161" s="8"/>
      <c r="T161" s="8"/>
      <c r="U161" s="8"/>
      <c r="V161" s="8"/>
      <c r="W161" s="8"/>
      <c r="X161" s="8"/>
      <c r="Y161" s="8"/>
      <c r="Z161" s="8"/>
      <c r="AA161" s="8"/>
      <c r="AB161" s="8"/>
      <c r="AC161" s="8"/>
      <c r="AD161" s="8"/>
      <c r="AE161" s="8"/>
      <c r="AF161" s="8"/>
      <c r="AG161" s="8"/>
      <c r="AH161" s="8">
        <v>-1</v>
      </c>
      <c r="AI161" s="8"/>
      <c r="AJ161" s="8"/>
      <c r="AK161" s="12">
        <v>78</v>
      </c>
    </row>
    <row r="162" spans="1:42" x14ac:dyDescent="0.2">
      <c r="A162" s="3" t="s">
        <v>51</v>
      </c>
      <c r="B162" s="3" t="s">
        <v>70</v>
      </c>
      <c r="C162" s="3" t="s">
        <v>7</v>
      </c>
      <c r="D162" s="3" t="s">
        <v>144</v>
      </c>
      <c r="E162" s="38" t="s">
        <v>34</v>
      </c>
      <c r="F162" s="3" t="s">
        <v>8</v>
      </c>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v>4.0000000000000001E-3</v>
      </c>
      <c r="AH162" s="8"/>
      <c r="AI162" s="8"/>
      <c r="AJ162" s="8"/>
      <c r="AK162" s="12">
        <v>79</v>
      </c>
      <c r="AM162" s="9">
        <f>+AP162/$AP$3</f>
        <v>5.9841008544081215E-9</v>
      </c>
      <c r="AN162" s="10">
        <f>+AN160+AM162</f>
        <v>0.99999999999999989</v>
      </c>
      <c r="AP162" s="5">
        <f>SUM(G162:AJ162)</f>
        <v>4.0000000000000001E-3</v>
      </c>
    </row>
    <row r="163" spans="1:42" x14ac:dyDescent="0.2">
      <c r="A163" s="3" t="s">
        <v>51</v>
      </c>
      <c r="B163" s="3" t="s">
        <v>70</v>
      </c>
      <c r="C163" s="3" t="s">
        <v>7</v>
      </c>
      <c r="D163" s="3" t="s">
        <v>144</v>
      </c>
      <c r="E163" s="38" t="s">
        <v>34</v>
      </c>
      <c r="F163" s="3" t="s">
        <v>9</v>
      </c>
      <c r="G163" s="8"/>
      <c r="H163" s="8"/>
      <c r="I163" s="8"/>
      <c r="J163" s="8"/>
      <c r="K163" s="8"/>
      <c r="L163" s="8"/>
      <c r="M163" s="8"/>
      <c r="N163" s="8"/>
      <c r="O163" s="8"/>
      <c r="P163" s="8"/>
      <c r="Q163" s="8"/>
      <c r="R163" s="8" t="s">
        <v>12</v>
      </c>
      <c r="S163" s="8"/>
      <c r="T163" s="8"/>
      <c r="U163" s="8"/>
      <c r="V163" s="8"/>
      <c r="W163" s="8"/>
      <c r="X163" s="8"/>
      <c r="Y163" s="8"/>
      <c r="Z163" s="8"/>
      <c r="AA163" s="8"/>
      <c r="AB163" s="8"/>
      <c r="AC163" s="8"/>
      <c r="AD163" s="8"/>
      <c r="AE163" s="8"/>
      <c r="AF163" s="8"/>
      <c r="AG163" s="8">
        <v>-1</v>
      </c>
      <c r="AH163" s="8"/>
      <c r="AI163" s="8"/>
      <c r="AJ163" s="8"/>
      <c r="AK163" s="12">
        <v>79</v>
      </c>
    </row>
  </sheetData>
  <mergeCells count="2">
    <mergeCell ref="E3:F3"/>
    <mergeCell ref="A1:L1"/>
  </mergeCells>
  <conditionalFormatting sqref="E6:E1000">
    <cfRule type="cellIs" dxfId="305" priority="9" operator="equal">
      <formula>"UN"</formula>
    </cfRule>
  </conditionalFormatting>
  <conditionalFormatting sqref="G6:AJ163">
    <cfRule type="cellIs" dxfId="304" priority="1" operator="equal">
      <formula>-1</formula>
    </cfRule>
    <cfRule type="cellIs" dxfId="303" priority="2" operator="equal">
      <formula>"a"</formula>
    </cfRule>
    <cfRule type="cellIs" dxfId="302" priority="3" operator="equal">
      <formula>"b"</formula>
    </cfRule>
    <cfRule type="cellIs" dxfId="301" priority="4" operator="equal">
      <formula>"c"</formula>
    </cfRule>
    <cfRule type="cellIs" dxfId="300" priority="5" operator="equal">
      <formula>"bc"</formula>
    </cfRule>
    <cfRule type="cellIs" dxfId="299" priority="6" operator="equal">
      <formula>"ab"</formula>
    </cfRule>
    <cfRule type="cellIs" dxfId="298" priority="7" operator="equal">
      <formula>"ac"</formula>
    </cfRule>
    <cfRule type="cellIs" dxfId="297" priority="8" operator="equal">
      <formula>"abc"</formula>
    </cfRule>
  </conditionalFormatting>
  <conditionalFormatting sqref="AM6:AM163">
    <cfRule type="colorScale" priority="1323">
      <colorScale>
        <cfvo type="min"/>
        <cfvo type="percentile" val="50"/>
        <cfvo type="max"/>
        <color rgb="FFF8696B"/>
        <color rgb="FFFFEB84"/>
        <color rgb="FF63BE7B"/>
      </colorScale>
    </cfRule>
  </conditionalFormatting>
  <conditionalFormatting sqref="AM9">
    <cfRule type="colorScale" priority="67">
      <colorScale>
        <cfvo type="min"/>
        <cfvo type="percentile" val="50"/>
        <cfvo type="max"/>
        <color rgb="FFF8696B"/>
        <color rgb="FFFFEB84"/>
        <color rgb="FF63BE7B"/>
      </colorScale>
    </cfRule>
  </conditionalFormatting>
  <conditionalFormatting sqref="AM13 AM11">
    <cfRule type="colorScale" priority="65">
      <colorScale>
        <cfvo type="min"/>
        <cfvo type="percentile" val="50"/>
        <cfvo type="max"/>
        <color rgb="FFF8696B"/>
        <color rgb="FFFFEB84"/>
        <color rgb="FF63BE7B"/>
      </colorScale>
    </cfRule>
  </conditionalFormatting>
  <conditionalFormatting sqref="AN6:AN163">
    <cfRule type="colorScale" priority="1391">
      <colorScale>
        <cfvo type="min"/>
        <cfvo type="percentile" val="50"/>
        <cfvo type="num" val="0.97499999999999998"/>
        <color rgb="FF63BE7B"/>
        <color rgb="FFFCFCFF"/>
        <color rgb="FFF8696B"/>
      </colorScale>
    </cfRule>
  </conditionalFormatting>
  <conditionalFormatting sqref="AN9 AN7 AN11 AN13">
    <cfRule type="colorScale" priority="68">
      <colorScale>
        <cfvo type="min"/>
        <cfvo type="percentile" val="50"/>
        <cfvo type="num" val="0.97499999999999998"/>
        <color rgb="FF63BE7B"/>
        <color rgb="FFFCFCFF"/>
        <color rgb="FFF8696B"/>
      </colorScale>
    </cfRule>
  </conditionalFormatting>
  <conditionalFormatting sqref="AN9">
    <cfRule type="colorScale" priority="66">
      <colorScale>
        <cfvo type="min"/>
        <cfvo type="percentile" val="50"/>
        <cfvo type="num" val="0.97499999999999998"/>
        <color rgb="FF63BE7B"/>
        <color rgb="FFFCFCFF"/>
        <color rgb="FFF8696B"/>
      </colorScale>
    </cfRule>
  </conditionalFormatting>
  <conditionalFormatting sqref="AN13 AN11">
    <cfRule type="colorScale" priority="64">
      <colorScale>
        <cfvo type="min"/>
        <cfvo type="percentile" val="50"/>
        <cfvo type="num" val="0.97499999999999998"/>
        <color rgb="FF63BE7B"/>
        <color rgb="FFFCFCFF"/>
        <color rgb="FFF8696B"/>
      </colorScale>
    </cfRule>
  </conditionalFormatting>
  <conditionalFormatting sqref="AP2">
    <cfRule type="cellIs" dxfId="296" priority="55" operator="equal">
      <formula>"Check functions"</formula>
    </cfRule>
  </conditionalFormatting>
  <pageMargins left="0.7" right="0.7" top="0.75" bottom="0.75" header="0.3" footer="0.3"/>
  <pageSetup paperSize="9" scale="3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FC16E-76E8-471C-94F7-C8D0AB8D3A37}">
  <dimension ref="A1:AP45"/>
  <sheetViews>
    <sheetView showGridLines="0" view="pageBreakPreview" zoomScaleNormal="100" zoomScaleSheetLayoutView="100" workbookViewId="0">
      <selection activeCell="Q21" sqref="Q21"/>
    </sheetView>
  </sheetViews>
  <sheetFormatPr defaultColWidth="9.140625" defaultRowHeight="11.25" x14ac:dyDescent="0.2"/>
  <cols>
    <col min="1" max="1" width="6.7109375" style="3" bestFit="1" customWidth="1"/>
    <col min="2" max="2" width="5.28515625" style="3" bestFit="1" customWidth="1"/>
    <col min="3" max="3" width="5.7109375" style="3" bestFit="1" customWidth="1"/>
    <col min="4" max="4" width="20" style="3" bestFit="1" customWidth="1"/>
    <col min="5" max="5" width="7" style="38" bestFit="1" customWidth="1"/>
    <col min="6" max="6" width="4.7109375" style="3" bestFit="1" customWidth="1"/>
    <col min="7" max="36" width="5.7109375" style="3" customWidth="1"/>
    <col min="37" max="37" width="5" style="12" bestFit="1" customWidth="1"/>
    <col min="38" max="38" width="1.7109375" style="3" customWidth="1"/>
    <col min="39" max="39" width="4" style="4" bestFit="1" customWidth="1"/>
    <col min="40" max="40" width="5.42578125" style="4" bestFit="1" customWidth="1"/>
    <col min="41" max="41" width="3" style="3" customWidth="1"/>
    <col min="42" max="42" width="8.28515625" style="3" bestFit="1" customWidth="1"/>
    <col min="43" max="16384" width="9.140625" style="3"/>
  </cols>
  <sheetData>
    <row r="1" spans="1:42" x14ac:dyDescent="0.2">
      <c r="A1" s="54" t="str">
        <f>+'catSMT-app'!L11</f>
        <v>Table A5-f SCRS catalogue: BOP[AT] (Orcynopsis unicolor)</v>
      </c>
      <c r="B1" s="54"/>
      <c r="C1" s="54"/>
      <c r="D1" s="54"/>
      <c r="E1" s="54"/>
      <c r="F1" s="54"/>
      <c r="G1" s="54"/>
      <c r="H1" s="54"/>
      <c r="I1" s="54"/>
      <c r="J1" s="54"/>
      <c r="K1" s="54"/>
      <c r="L1" s="54"/>
    </row>
    <row r="2" spans="1:42" x14ac:dyDescent="0.2">
      <c r="AP2" s="3" t="str">
        <f>IF((SUM(G3:AJ3)=AP3),"Ok","Check functions")</f>
        <v>Ok</v>
      </c>
    </row>
    <row r="3" spans="1:42" x14ac:dyDescent="0.2">
      <c r="E3" s="50" t="s">
        <v>36</v>
      </c>
      <c r="F3" s="51"/>
      <c r="G3" s="6">
        <f>SUMIF(G6:G45,"&gt;0")</f>
        <v>378.37399999999997</v>
      </c>
      <c r="H3" s="6">
        <f t="shared" ref="H3:AJ3" si="0">SUMIF(H6:H45,"&gt;0")</f>
        <v>615.07800000000009</v>
      </c>
      <c r="I3" s="6">
        <f t="shared" si="0"/>
        <v>588.00400000000002</v>
      </c>
      <c r="J3" s="6">
        <f t="shared" si="0"/>
        <v>2064.21</v>
      </c>
      <c r="K3" s="6">
        <f t="shared" si="0"/>
        <v>254.19200000000001</v>
      </c>
      <c r="L3" s="6">
        <f t="shared" si="0"/>
        <v>47.18</v>
      </c>
      <c r="M3" s="6">
        <f t="shared" si="0"/>
        <v>651.11</v>
      </c>
      <c r="N3" s="6">
        <f t="shared" si="0"/>
        <v>1062.3929999999998</v>
      </c>
      <c r="O3" s="6">
        <f t="shared" si="0"/>
        <v>857.923</v>
      </c>
      <c r="P3" s="6">
        <f t="shared" si="0"/>
        <v>785.52400000000011</v>
      </c>
      <c r="Q3" s="6">
        <f t="shared" si="0"/>
        <v>712.71600000000001</v>
      </c>
      <c r="R3" s="6">
        <f t="shared" si="0"/>
        <v>572.64499999999998</v>
      </c>
      <c r="S3" s="6">
        <f t="shared" si="0"/>
        <v>214.91499999999999</v>
      </c>
      <c r="T3" s="6">
        <f t="shared" si="0"/>
        <v>32.268000000000008</v>
      </c>
      <c r="U3" s="6">
        <f t="shared" si="0"/>
        <v>875.00500000000011</v>
      </c>
      <c r="V3" s="6">
        <f t="shared" si="0"/>
        <v>426.01100000000002</v>
      </c>
      <c r="W3" s="6">
        <f t="shared" si="0"/>
        <v>442.36599999999999</v>
      </c>
      <c r="X3" s="6">
        <f t="shared" si="0"/>
        <v>272.53899999999999</v>
      </c>
      <c r="Y3" s="6">
        <f t="shared" si="0"/>
        <v>334.90899999999999</v>
      </c>
      <c r="Z3" s="6">
        <f t="shared" si="0"/>
        <v>656.97300000000007</v>
      </c>
      <c r="AA3" s="6">
        <f t="shared" si="0"/>
        <v>640.73199999999997</v>
      </c>
      <c r="AB3" s="6">
        <f t="shared" si="0"/>
        <v>938.74</v>
      </c>
      <c r="AC3" s="6">
        <f t="shared" si="0"/>
        <v>1160.9939999999999</v>
      </c>
      <c r="AD3" s="6">
        <f t="shared" si="0"/>
        <v>743.1</v>
      </c>
      <c r="AE3" s="6">
        <f t="shared" si="0"/>
        <v>522.04</v>
      </c>
      <c r="AF3" s="6">
        <f t="shared" si="0"/>
        <v>104.146</v>
      </c>
      <c r="AG3" s="6">
        <f t="shared" si="0"/>
        <v>119.49100000000001</v>
      </c>
      <c r="AH3" s="6">
        <f t="shared" si="0"/>
        <v>62.814</v>
      </c>
      <c r="AI3" s="6">
        <f t="shared" si="0"/>
        <v>192.98099999999997</v>
      </c>
      <c r="AJ3" s="44">
        <f t="shared" si="0"/>
        <v>99.097999999999999</v>
      </c>
      <c r="AP3" s="5">
        <f>SUM(AP6:AP44)</f>
        <v>16428.471000000005</v>
      </c>
    </row>
    <row r="4" spans="1:42" x14ac:dyDescent="0.2">
      <c r="A4" s="43" t="s">
        <v>168</v>
      </c>
      <c r="B4" s="43">
        <v>1.0333300000000001</v>
      </c>
    </row>
    <row r="5" spans="1:42" ht="12" x14ac:dyDescent="0.2">
      <c r="A5" s="40" t="s">
        <v>0</v>
      </c>
      <c r="B5" s="40" t="s">
        <v>1</v>
      </c>
      <c r="C5" s="41" t="s">
        <v>2</v>
      </c>
      <c r="D5" s="41" t="s">
        <v>3</v>
      </c>
      <c r="E5" s="41" t="s">
        <v>4</v>
      </c>
      <c r="F5" s="41" t="s">
        <v>5</v>
      </c>
      <c r="G5" s="42">
        <v>1993</v>
      </c>
      <c r="H5" s="42">
        <v>1994</v>
      </c>
      <c r="I5" s="42">
        <v>1995</v>
      </c>
      <c r="J5" s="42">
        <v>1996</v>
      </c>
      <c r="K5" s="42">
        <v>1997</v>
      </c>
      <c r="L5" s="42">
        <v>1998</v>
      </c>
      <c r="M5" s="42">
        <v>1999</v>
      </c>
      <c r="N5" s="42">
        <v>2000</v>
      </c>
      <c r="O5" s="42">
        <v>2001</v>
      </c>
      <c r="P5" s="42">
        <v>2002</v>
      </c>
      <c r="Q5" s="42">
        <v>2003</v>
      </c>
      <c r="R5" s="42">
        <v>2004</v>
      </c>
      <c r="S5" s="42">
        <v>2005</v>
      </c>
      <c r="T5" s="42">
        <v>2006</v>
      </c>
      <c r="U5" s="42">
        <v>2007</v>
      </c>
      <c r="V5" s="42">
        <v>2008</v>
      </c>
      <c r="W5" s="42">
        <v>2009</v>
      </c>
      <c r="X5" s="42">
        <v>2010</v>
      </c>
      <c r="Y5" s="42">
        <v>2011</v>
      </c>
      <c r="Z5" s="42">
        <v>2012</v>
      </c>
      <c r="AA5" s="42">
        <v>2013</v>
      </c>
      <c r="AB5" s="42">
        <v>2014</v>
      </c>
      <c r="AC5" s="42">
        <v>2015</v>
      </c>
      <c r="AD5" s="42">
        <v>2016</v>
      </c>
      <c r="AE5" s="42">
        <v>2017</v>
      </c>
      <c r="AF5" s="42">
        <v>2018</v>
      </c>
      <c r="AG5" s="42">
        <v>2019</v>
      </c>
      <c r="AH5" s="42">
        <v>2020</v>
      </c>
      <c r="AI5" s="42">
        <v>2021</v>
      </c>
      <c r="AJ5" s="42">
        <v>2022</v>
      </c>
      <c r="AK5" s="14" t="s">
        <v>6</v>
      </c>
      <c r="AM5" s="7" t="s">
        <v>39</v>
      </c>
      <c r="AN5" s="7" t="s">
        <v>40</v>
      </c>
      <c r="AP5" s="3" t="str">
        <f>_xlfn.CONCAT("Σ(", G5, "-", RIGHT(AJ5,2), ")")</f>
        <v>Σ(1993-22)</v>
      </c>
    </row>
    <row r="6" spans="1:42" x14ac:dyDescent="0.2">
      <c r="A6" s="3" t="s">
        <v>129</v>
      </c>
      <c r="B6" s="3" t="s">
        <v>52</v>
      </c>
      <c r="C6" s="3" t="s">
        <v>7</v>
      </c>
      <c r="D6" s="3" t="s">
        <v>54</v>
      </c>
      <c r="E6" s="38" t="s">
        <v>11</v>
      </c>
      <c r="F6" s="3" t="s">
        <v>8</v>
      </c>
      <c r="G6" s="5">
        <v>345</v>
      </c>
      <c r="H6" s="5">
        <v>595</v>
      </c>
      <c r="I6" s="5">
        <v>523</v>
      </c>
      <c r="J6" s="5">
        <v>1992</v>
      </c>
      <c r="K6" s="5">
        <v>215</v>
      </c>
      <c r="L6" s="5">
        <v>28</v>
      </c>
      <c r="M6" s="5">
        <v>595</v>
      </c>
      <c r="N6" s="5">
        <v>995</v>
      </c>
      <c r="O6" s="5">
        <v>813</v>
      </c>
      <c r="P6" s="5">
        <v>776</v>
      </c>
      <c r="Q6" s="5">
        <v>705</v>
      </c>
      <c r="R6" s="5">
        <v>300</v>
      </c>
      <c r="S6" s="5">
        <v>116</v>
      </c>
      <c r="T6" s="5"/>
      <c r="U6" s="5">
        <v>54</v>
      </c>
      <c r="V6" s="5">
        <v>33</v>
      </c>
      <c r="W6" s="5">
        <v>50</v>
      </c>
      <c r="X6" s="5">
        <v>60</v>
      </c>
      <c r="Y6" s="5">
        <v>40</v>
      </c>
      <c r="Z6" s="5">
        <v>120</v>
      </c>
      <c r="AA6" s="5">
        <v>94.9</v>
      </c>
      <c r="AB6" s="5">
        <v>12.5</v>
      </c>
      <c r="AC6" s="5">
        <v>183</v>
      </c>
      <c r="AD6" s="5">
        <v>14</v>
      </c>
      <c r="AE6" s="5">
        <v>70</v>
      </c>
      <c r="AF6" s="5">
        <v>5.9</v>
      </c>
      <c r="AG6" s="5">
        <v>8</v>
      </c>
      <c r="AH6" s="5">
        <v>9.4</v>
      </c>
      <c r="AI6" s="5">
        <v>25.66</v>
      </c>
      <c r="AJ6" s="5">
        <v>13.75</v>
      </c>
      <c r="AK6" s="15">
        <v>1</v>
      </c>
      <c r="AM6" s="9">
        <f>+AP6/$AP$3</f>
        <v>0.5351751845926499</v>
      </c>
      <c r="AN6" s="10">
        <f>+AM6</f>
        <v>0.5351751845926499</v>
      </c>
      <c r="AP6" s="5">
        <f>SUM(G6:AJ6)</f>
        <v>8792.1099999999988</v>
      </c>
    </row>
    <row r="7" spans="1:42" x14ac:dyDescent="0.2">
      <c r="A7" s="3" t="s">
        <v>129</v>
      </c>
      <c r="B7" s="3" t="s">
        <v>52</v>
      </c>
      <c r="C7" s="3" t="s">
        <v>7</v>
      </c>
      <c r="D7" s="3" t="s">
        <v>54</v>
      </c>
      <c r="E7" s="38" t="s">
        <v>11</v>
      </c>
      <c r="F7" s="3" t="s">
        <v>9</v>
      </c>
      <c r="G7" s="8">
        <v>-1</v>
      </c>
      <c r="H7" s="8">
        <v>-1</v>
      </c>
      <c r="I7" s="8">
        <v>-1</v>
      </c>
      <c r="J7" s="8">
        <v>-1</v>
      </c>
      <c r="K7" s="8">
        <v>-1</v>
      </c>
      <c r="L7" s="8">
        <v>-1</v>
      </c>
      <c r="M7" s="8">
        <v>-1</v>
      </c>
      <c r="N7" s="8">
        <v>-1</v>
      </c>
      <c r="O7" s="8">
        <v>-1</v>
      </c>
      <c r="P7" s="8">
        <v>-1</v>
      </c>
      <c r="Q7" s="8">
        <v>-1</v>
      </c>
      <c r="R7" s="8">
        <v>-1</v>
      </c>
      <c r="S7" s="8">
        <v>-1</v>
      </c>
      <c r="T7" s="8"/>
      <c r="U7" s="8" t="s">
        <v>13</v>
      </c>
      <c r="V7" s="8">
        <v>-1</v>
      </c>
      <c r="W7" s="8" t="s">
        <v>13</v>
      </c>
      <c r="X7" s="8" t="s">
        <v>13</v>
      </c>
      <c r="Y7" s="8" t="s">
        <v>13</v>
      </c>
      <c r="Z7" s="8">
        <v>-1</v>
      </c>
      <c r="AA7" s="8">
        <v>-1</v>
      </c>
      <c r="AB7" s="8">
        <v>-1</v>
      </c>
      <c r="AC7" s="8">
        <v>-1</v>
      </c>
      <c r="AD7" s="8">
        <v>-1</v>
      </c>
      <c r="AE7" s="8">
        <v>-1</v>
      </c>
      <c r="AF7" s="8">
        <v>-1</v>
      </c>
      <c r="AG7" s="8">
        <v>-1</v>
      </c>
      <c r="AH7" s="8">
        <v>-1</v>
      </c>
      <c r="AI7" s="8">
        <v>-1</v>
      </c>
      <c r="AJ7" s="8">
        <v>-1</v>
      </c>
      <c r="AK7" s="15">
        <v>1</v>
      </c>
    </row>
    <row r="8" spans="1:42" x14ac:dyDescent="0.2">
      <c r="A8" s="3" t="s">
        <v>129</v>
      </c>
      <c r="B8" s="3" t="s">
        <v>52</v>
      </c>
      <c r="C8" s="3" t="s">
        <v>7</v>
      </c>
      <c r="D8" s="3" t="s">
        <v>54</v>
      </c>
      <c r="E8" s="38" t="s">
        <v>25</v>
      </c>
      <c r="F8" s="3" t="s">
        <v>8</v>
      </c>
      <c r="G8" s="5"/>
      <c r="H8" s="5"/>
      <c r="I8" s="5"/>
      <c r="J8" s="5"/>
      <c r="K8" s="5"/>
      <c r="L8" s="5"/>
      <c r="M8" s="5"/>
      <c r="N8" s="5"/>
      <c r="O8" s="5"/>
      <c r="P8" s="5"/>
      <c r="Q8" s="5"/>
      <c r="R8" s="5">
        <v>201</v>
      </c>
      <c r="S8" s="5">
        <v>13</v>
      </c>
      <c r="T8" s="5"/>
      <c r="U8" s="5">
        <v>578</v>
      </c>
      <c r="V8" s="5">
        <v>357</v>
      </c>
      <c r="W8" s="5">
        <v>220</v>
      </c>
      <c r="X8" s="5">
        <v>135</v>
      </c>
      <c r="Y8" s="5">
        <v>114</v>
      </c>
      <c r="Z8" s="5">
        <v>345</v>
      </c>
      <c r="AA8" s="5">
        <v>320</v>
      </c>
      <c r="AB8" s="5">
        <v>167</v>
      </c>
      <c r="AC8" s="5">
        <v>198</v>
      </c>
      <c r="AD8" s="5">
        <v>286</v>
      </c>
      <c r="AE8" s="5">
        <v>130</v>
      </c>
      <c r="AF8" s="5">
        <v>11.1</v>
      </c>
      <c r="AG8" s="5">
        <v>15.3</v>
      </c>
      <c r="AH8" s="5">
        <v>18</v>
      </c>
      <c r="AI8" s="5">
        <v>49.11</v>
      </c>
      <c r="AJ8" s="5">
        <v>26.32</v>
      </c>
      <c r="AK8" s="15">
        <v>2</v>
      </c>
      <c r="AM8" s="9">
        <f>+AP8/$AP$3</f>
        <v>0.19379953253105536</v>
      </c>
      <c r="AN8" s="10">
        <f>+AN6+AM8</f>
        <v>0.72897471712370532</v>
      </c>
      <c r="AP8" s="5">
        <f>SUM(G8:AJ8)</f>
        <v>3183.8300000000004</v>
      </c>
    </row>
    <row r="9" spans="1:42" x14ac:dyDescent="0.2">
      <c r="A9" s="3" t="s">
        <v>129</v>
      </c>
      <c r="B9" s="3" t="s">
        <v>52</v>
      </c>
      <c r="C9" s="3" t="s">
        <v>7</v>
      </c>
      <c r="D9" s="3" t="s">
        <v>54</v>
      </c>
      <c r="E9" s="38" t="s">
        <v>25</v>
      </c>
      <c r="F9" s="3" t="s">
        <v>9</v>
      </c>
      <c r="G9" s="8"/>
      <c r="H9" s="8"/>
      <c r="I9" s="8"/>
      <c r="J9" s="8" t="s">
        <v>13</v>
      </c>
      <c r="K9" s="8"/>
      <c r="L9" s="8"/>
      <c r="M9" s="8" t="s">
        <v>13</v>
      </c>
      <c r="N9" s="8"/>
      <c r="O9" s="8" t="s">
        <v>13</v>
      </c>
      <c r="P9" s="8" t="s">
        <v>13</v>
      </c>
      <c r="Q9" s="8" t="s">
        <v>13</v>
      </c>
      <c r="R9" s="8" t="s">
        <v>13</v>
      </c>
      <c r="S9" s="8" t="s">
        <v>13</v>
      </c>
      <c r="T9" s="8" t="s">
        <v>13</v>
      </c>
      <c r="U9" s="8" t="s">
        <v>13</v>
      </c>
      <c r="V9" s="8" t="s">
        <v>13</v>
      </c>
      <c r="W9" s="8" t="s">
        <v>13</v>
      </c>
      <c r="X9" s="8" t="s">
        <v>13</v>
      </c>
      <c r="Y9" s="8" t="s">
        <v>13</v>
      </c>
      <c r="Z9" s="8">
        <v>-1</v>
      </c>
      <c r="AA9" s="8">
        <v>-1</v>
      </c>
      <c r="AB9" s="8" t="s">
        <v>13</v>
      </c>
      <c r="AC9" s="8">
        <v>-1</v>
      </c>
      <c r="AD9" s="8">
        <v>-1</v>
      </c>
      <c r="AE9" s="8">
        <v>-1</v>
      </c>
      <c r="AF9" s="8">
        <v>-1</v>
      </c>
      <c r="AG9" s="8">
        <v>-1</v>
      </c>
      <c r="AH9" s="8">
        <v>-1</v>
      </c>
      <c r="AI9" s="8">
        <v>-1</v>
      </c>
      <c r="AJ9" s="8">
        <v>-1</v>
      </c>
      <c r="AK9" s="15">
        <v>2</v>
      </c>
    </row>
    <row r="10" spans="1:42" x14ac:dyDescent="0.2">
      <c r="A10" s="3" t="s">
        <v>129</v>
      </c>
      <c r="B10" s="3" t="s">
        <v>52</v>
      </c>
      <c r="C10" s="3" t="s">
        <v>7</v>
      </c>
      <c r="D10" s="3" t="s">
        <v>54</v>
      </c>
      <c r="E10" s="38" t="s">
        <v>27</v>
      </c>
      <c r="F10" s="3" t="s">
        <v>8</v>
      </c>
      <c r="G10" s="5"/>
      <c r="H10" s="5"/>
      <c r="I10" s="5"/>
      <c r="J10" s="5"/>
      <c r="K10" s="5"/>
      <c r="L10" s="5"/>
      <c r="M10" s="5"/>
      <c r="N10" s="5"/>
      <c r="O10" s="5"/>
      <c r="P10" s="5"/>
      <c r="Q10" s="5"/>
      <c r="R10" s="5">
        <v>2</v>
      </c>
      <c r="S10" s="5">
        <v>1</v>
      </c>
      <c r="T10" s="5"/>
      <c r="U10" s="5"/>
      <c r="V10" s="5"/>
      <c r="W10" s="5"/>
      <c r="X10" s="5"/>
      <c r="Y10" s="5">
        <v>59</v>
      </c>
      <c r="Z10" s="5">
        <v>177</v>
      </c>
      <c r="AA10" s="5">
        <v>140</v>
      </c>
      <c r="AB10" s="5">
        <v>687.4</v>
      </c>
      <c r="AC10" s="5">
        <v>732</v>
      </c>
      <c r="AD10" s="5">
        <v>364.7</v>
      </c>
      <c r="AE10" s="5">
        <v>250.2</v>
      </c>
      <c r="AF10" s="5">
        <v>21.3</v>
      </c>
      <c r="AG10" s="5">
        <v>29.6</v>
      </c>
      <c r="AH10" s="5">
        <v>34.700000000000003</v>
      </c>
      <c r="AI10" s="5">
        <v>94.69</v>
      </c>
      <c r="AJ10" s="5">
        <v>50.74</v>
      </c>
      <c r="AK10" s="15">
        <v>3</v>
      </c>
      <c r="AM10" s="9">
        <f>+AP10/$AP$3</f>
        <v>0.16096020134801337</v>
      </c>
      <c r="AN10" s="10">
        <f>+AN8+AM10</f>
        <v>0.88993491847171868</v>
      </c>
      <c r="AP10" s="5">
        <f>SUM(G10:AJ10)</f>
        <v>2644.3299999999995</v>
      </c>
    </row>
    <row r="11" spans="1:42" x14ac:dyDescent="0.2">
      <c r="A11" s="3" t="s">
        <v>129</v>
      </c>
      <c r="B11" s="3" t="s">
        <v>52</v>
      </c>
      <c r="C11" s="3" t="s">
        <v>7</v>
      </c>
      <c r="D11" s="3" t="s">
        <v>54</v>
      </c>
      <c r="E11" s="38" t="s">
        <v>27</v>
      </c>
      <c r="F11" s="3" t="s">
        <v>9</v>
      </c>
      <c r="G11" s="5"/>
      <c r="H11" s="5"/>
      <c r="I11" s="5"/>
      <c r="J11" s="5"/>
      <c r="K11" s="5"/>
      <c r="L11" s="5"/>
      <c r="M11" s="5"/>
      <c r="N11" s="5"/>
      <c r="O11" s="5"/>
      <c r="P11" s="5"/>
      <c r="Q11" s="5"/>
      <c r="R11" s="5">
        <v>-1</v>
      </c>
      <c r="S11" s="5">
        <v>-1</v>
      </c>
      <c r="T11" s="5"/>
      <c r="U11" s="5"/>
      <c r="V11" s="5"/>
      <c r="W11" s="5"/>
      <c r="X11" s="5"/>
      <c r="Y11" s="5">
        <v>-1</v>
      </c>
      <c r="Z11" s="5">
        <v>-1</v>
      </c>
      <c r="AA11" s="5">
        <v>-1</v>
      </c>
      <c r="AB11" s="5">
        <v>-1</v>
      </c>
      <c r="AC11" s="5">
        <v>-1</v>
      </c>
      <c r="AD11" s="5">
        <v>-1</v>
      </c>
      <c r="AE11" s="5">
        <v>-1</v>
      </c>
      <c r="AF11" s="5">
        <v>-1</v>
      </c>
      <c r="AG11" s="5">
        <v>-1</v>
      </c>
      <c r="AH11" s="5">
        <v>-1</v>
      </c>
      <c r="AI11" s="5">
        <v>-1</v>
      </c>
      <c r="AJ11" s="5" t="s">
        <v>13</v>
      </c>
      <c r="AK11" s="15">
        <v>3</v>
      </c>
    </row>
    <row r="12" spans="1:42" x14ac:dyDescent="0.2">
      <c r="A12" s="3" t="s">
        <v>129</v>
      </c>
      <c r="B12" s="3" t="s">
        <v>52</v>
      </c>
      <c r="C12" s="3" t="s">
        <v>7</v>
      </c>
      <c r="D12" s="3" t="s">
        <v>53</v>
      </c>
      <c r="E12" s="38" t="s">
        <v>31</v>
      </c>
      <c r="F12" s="3" t="s">
        <v>8</v>
      </c>
      <c r="G12" s="5">
        <v>10.162000000000001</v>
      </c>
      <c r="H12" s="5">
        <v>9.09</v>
      </c>
      <c r="I12" s="5">
        <v>29.846</v>
      </c>
      <c r="J12" s="5">
        <v>53.243000000000002</v>
      </c>
      <c r="K12" s="5">
        <v>0.76900000000000002</v>
      </c>
      <c r="L12" s="5">
        <v>3.3540000000000001</v>
      </c>
      <c r="M12" s="5">
        <v>5.8070000000000004</v>
      </c>
      <c r="N12" s="5">
        <v>4.4530000000000003</v>
      </c>
      <c r="O12" s="5">
        <v>4.6230000000000002</v>
      </c>
      <c r="P12" s="5">
        <v>4.2869999999999999</v>
      </c>
      <c r="Q12" s="5">
        <v>4.101</v>
      </c>
      <c r="R12" s="5">
        <v>14.032999999999999</v>
      </c>
      <c r="S12" s="5">
        <v>56.924999999999997</v>
      </c>
      <c r="T12" s="5">
        <v>27.420999999999999</v>
      </c>
      <c r="U12" s="5">
        <v>235.23400000000001</v>
      </c>
      <c r="V12" s="5">
        <v>29</v>
      </c>
      <c r="W12" s="5">
        <v>148</v>
      </c>
      <c r="X12" s="5">
        <v>40</v>
      </c>
      <c r="Y12" s="5">
        <v>112</v>
      </c>
      <c r="Z12" s="5">
        <v>13</v>
      </c>
      <c r="AA12" s="5">
        <v>61.24</v>
      </c>
      <c r="AB12" s="5">
        <v>62.64</v>
      </c>
      <c r="AC12" s="5">
        <v>29.177</v>
      </c>
      <c r="AD12" s="5"/>
      <c r="AE12" s="5"/>
      <c r="AF12" s="5"/>
      <c r="AG12" s="5"/>
      <c r="AH12" s="5"/>
      <c r="AI12" s="5">
        <v>21.625</v>
      </c>
      <c r="AJ12" s="5">
        <v>6.75</v>
      </c>
      <c r="AK12" s="15">
        <v>4</v>
      </c>
      <c r="AM12" s="9">
        <f>+AP12/$AP$3</f>
        <v>6.0065236746621141E-2</v>
      </c>
      <c r="AN12" s="10">
        <f>+AN10+AM12</f>
        <v>0.9500001552183398</v>
      </c>
      <c r="AP12" s="5">
        <f>SUM(G12:AJ12)</f>
        <v>986.78000000000009</v>
      </c>
    </row>
    <row r="13" spans="1:42" ht="12" thickBot="1" x14ac:dyDescent="0.25">
      <c r="A13" s="3" t="s">
        <v>129</v>
      </c>
      <c r="B13" s="3" t="s">
        <v>52</v>
      </c>
      <c r="C13" s="3" t="s">
        <v>7</v>
      </c>
      <c r="D13" s="3" t="s">
        <v>53</v>
      </c>
      <c r="E13" s="38" t="s">
        <v>31</v>
      </c>
      <c r="F13" s="3" t="s">
        <v>9</v>
      </c>
      <c r="G13" s="5">
        <v>-1</v>
      </c>
      <c r="H13" s="5">
        <v>-1</v>
      </c>
      <c r="I13" s="5">
        <v>-1</v>
      </c>
      <c r="J13" s="5">
        <v>-1</v>
      </c>
      <c r="K13" s="5">
        <v>-1</v>
      </c>
      <c r="L13" s="5">
        <v>-1</v>
      </c>
      <c r="M13" s="5">
        <v>-1</v>
      </c>
      <c r="N13" s="5">
        <v>-1</v>
      </c>
      <c r="O13" s="5">
        <v>-1</v>
      </c>
      <c r="P13" s="5">
        <v>-1</v>
      </c>
      <c r="Q13" s="5">
        <v>-1</v>
      </c>
      <c r="R13" s="5">
        <v>-1</v>
      </c>
      <c r="S13" s="5">
        <v>-1</v>
      </c>
      <c r="T13" s="5">
        <v>-1</v>
      </c>
      <c r="U13" s="5">
        <v>-1</v>
      </c>
      <c r="V13" s="5">
        <v>-1</v>
      </c>
      <c r="W13" s="5">
        <v>-1</v>
      </c>
      <c r="X13" s="5">
        <v>-1</v>
      </c>
      <c r="Y13" s="5">
        <v>-1</v>
      </c>
      <c r="Z13" s="5">
        <v>-1</v>
      </c>
      <c r="AA13" s="5">
        <v>-1</v>
      </c>
      <c r="AB13" s="5" t="s">
        <v>13</v>
      </c>
      <c r="AC13" s="5" t="s">
        <v>13</v>
      </c>
      <c r="AD13" s="5"/>
      <c r="AE13" s="5"/>
      <c r="AF13" s="5"/>
      <c r="AG13" s="5"/>
      <c r="AH13" s="5"/>
      <c r="AI13" s="5">
        <v>-1</v>
      </c>
      <c r="AJ13" s="5">
        <v>-1</v>
      </c>
      <c r="AK13" s="33">
        <v>4</v>
      </c>
    </row>
    <row r="14" spans="1:42" x14ac:dyDescent="0.2">
      <c r="A14" s="3" t="s">
        <v>129</v>
      </c>
      <c r="B14" s="3" t="s">
        <v>52</v>
      </c>
      <c r="C14" s="3" t="s">
        <v>7</v>
      </c>
      <c r="D14" s="3" t="s">
        <v>53</v>
      </c>
      <c r="E14" s="38" t="s">
        <v>27</v>
      </c>
      <c r="F14" s="3" t="s">
        <v>8</v>
      </c>
      <c r="G14" s="5">
        <v>19.212</v>
      </c>
      <c r="H14" s="5">
        <v>6.9880000000000004</v>
      </c>
      <c r="I14" s="5">
        <v>33.057000000000002</v>
      </c>
      <c r="J14" s="5">
        <v>6.9349999999999996</v>
      </c>
      <c r="K14" s="5">
        <v>4.0629999999999997</v>
      </c>
      <c r="L14" s="5">
        <v>10.397</v>
      </c>
      <c r="M14" s="5">
        <v>18.111999999999998</v>
      </c>
      <c r="N14" s="5">
        <v>9.8879999999999999</v>
      </c>
      <c r="O14" s="5">
        <v>19.334</v>
      </c>
      <c r="P14" s="5">
        <v>1.147</v>
      </c>
      <c r="Q14" s="5">
        <v>1.419</v>
      </c>
      <c r="R14" s="5">
        <v>54.747999999999998</v>
      </c>
      <c r="S14" s="5">
        <v>16.088999999999999</v>
      </c>
      <c r="T14" s="5">
        <v>1.1919999999999999</v>
      </c>
      <c r="U14" s="5">
        <v>3.9649999999999999</v>
      </c>
      <c r="V14" s="5">
        <v>4</v>
      </c>
      <c r="W14" s="5">
        <v>10</v>
      </c>
      <c r="X14" s="5">
        <v>13</v>
      </c>
      <c r="Y14" s="5">
        <v>1</v>
      </c>
      <c r="Z14" s="5">
        <v>1</v>
      </c>
      <c r="AA14" s="5">
        <v>22.63</v>
      </c>
      <c r="AB14" s="5">
        <v>9.1999999999999993</v>
      </c>
      <c r="AC14" s="5">
        <v>18.817</v>
      </c>
      <c r="AD14" s="5">
        <v>78.400000000000006</v>
      </c>
      <c r="AE14" s="5">
        <v>71.84</v>
      </c>
      <c r="AF14" s="5">
        <v>65.84</v>
      </c>
      <c r="AG14" s="5">
        <v>65.84</v>
      </c>
      <c r="AH14" s="5"/>
      <c r="AI14" s="5">
        <v>0.32900000000000001</v>
      </c>
      <c r="AJ14" s="5">
        <v>1.1639999999999999</v>
      </c>
      <c r="AK14" s="12">
        <v>5</v>
      </c>
      <c r="AM14" s="9">
        <f>+AP14/$AP$3</f>
        <v>3.4671881515936566E-2</v>
      </c>
      <c r="AN14" s="10">
        <f>+AN12+AM14</f>
        <v>0.98467203673427639</v>
      </c>
      <c r="AP14" s="5">
        <f>SUM(G14:AJ14)</f>
        <v>569.60600000000011</v>
      </c>
    </row>
    <row r="15" spans="1:42" x14ac:dyDescent="0.2">
      <c r="A15" s="3" t="s">
        <v>129</v>
      </c>
      <c r="B15" s="3" t="s">
        <v>52</v>
      </c>
      <c r="C15" s="3" t="s">
        <v>7</v>
      </c>
      <c r="D15" s="3" t="s">
        <v>53</v>
      </c>
      <c r="E15" s="38" t="s">
        <v>27</v>
      </c>
      <c r="F15" s="3" t="s">
        <v>9</v>
      </c>
      <c r="G15" s="5">
        <v>-1</v>
      </c>
      <c r="H15" s="5">
        <v>-1</v>
      </c>
      <c r="I15" s="5">
        <v>-1</v>
      </c>
      <c r="J15" s="5">
        <v>-1</v>
      </c>
      <c r="K15" s="5">
        <v>-1</v>
      </c>
      <c r="L15" s="5">
        <v>-1</v>
      </c>
      <c r="M15" s="5">
        <v>-1</v>
      </c>
      <c r="N15" s="5">
        <v>-1</v>
      </c>
      <c r="O15" s="5">
        <v>-1</v>
      </c>
      <c r="P15" s="5">
        <v>-1</v>
      </c>
      <c r="Q15" s="5">
        <v>-1</v>
      </c>
      <c r="R15" s="5">
        <v>-1</v>
      </c>
      <c r="S15" s="5">
        <v>-1</v>
      </c>
      <c r="T15" s="5">
        <v>-1</v>
      </c>
      <c r="U15" s="5">
        <v>-1</v>
      </c>
      <c r="V15" s="5">
        <v>-1</v>
      </c>
      <c r="W15" s="5">
        <v>-1</v>
      </c>
      <c r="X15" s="5">
        <v>-1</v>
      </c>
      <c r="Y15" s="5">
        <v>-1</v>
      </c>
      <c r="Z15" s="5">
        <v>-1</v>
      </c>
      <c r="AA15" s="5">
        <v>-1</v>
      </c>
      <c r="AB15" s="5" t="s">
        <v>13</v>
      </c>
      <c r="AC15" s="5" t="s">
        <v>13</v>
      </c>
      <c r="AD15" s="5">
        <v>-1</v>
      </c>
      <c r="AE15" s="5">
        <v>-1</v>
      </c>
      <c r="AF15" s="5">
        <v>-1</v>
      </c>
      <c r="AG15" s="5">
        <v>-1</v>
      </c>
      <c r="AH15" s="5"/>
      <c r="AI15" s="5">
        <v>-1</v>
      </c>
      <c r="AJ15" s="5">
        <v>-1</v>
      </c>
      <c r="AK15" s="12">
        <v>5</v>
      </c>
    </row>
    <row r="16" spans="1:42" x14ac:dyDescent="0.2">
      <c r="A16" s="3" t="s">
        <v>129</v>
      </c>
      <c r="B16" s="3" t="s">
        <v>52</v>
      </c>
      <c r="C16" s="3" t="s">
        <v>7</v>
      </c>
      <c r="D16" s="3" t="s">
        <v>54</v>
      </c>
      <c r="E16" s="38" t="s">
        <v>31</v>
      </c>
      <c r="F16" s="3" t="s">
        <v>8</v>
      </c>
      <c r="G16" s="5">
        <v>3</v>
      </c>
      <c r="H16" s="5">
        <v>3</v>
      </c>
      <c r="I16" s="5">
        <v>1</v>
      </c>
      <c r="J16" s="5">
        <v>11</v>
      </c>
      <c r="K16" s="5">
        <v>31</v>
      </c>
      <c r="L16" s="5"/>
      <c r="M16" s="5">
        <v>31</v>
      </c>
      <c r="N16" s="5">
        <v>53</v>
      </c>
      <c r="O16" s="5">
        <v>17</v>
      </c>
      <c r="P16" s="5">
        <v>4</v>
      </c>
      <c r="Q16" s="5">
        <v>1</v>
      </c>
      <c r="R16" s="5"/>
      <c r="S16" s="5"/>
      <c r="T16" s="5"/>
      <c r="U16" s="5">
        <v>2</v>
      </c>
      <c r="V16" s="5">
        <v>1</v>
      </c>
      <c r="W16" s="5">
        <v>3</v>
      </c>
      <c r="X16" s="5">
        <v>4</v>
      </c>
      <c r="Y16" s="5"/>
      <c r="Z16" s="5"/>
      <c r="AA16" s="5"/>
      <c r="AB16" s="5"/>
      <c r="AC16" s="5"/>
      <c r="AD16" s="5"/>
      <c r="AE16" s="5"/>
      <c r="AF16" s="5"/>
      <c r="AG16" s="5"/>
      <c r="AH16" s="5"/>
      <c r="AI16" s="5"/>
      <c r="AJ16" s="5"/>
      <c r="AK16" s="12">
        <v>6</v>
      </c>
      <c r="AM16" s="9">
        <f>+AP16/$AP$3</f>
        <v>1.0043539657464164E-2</v>
      </c>
      <c r="AN16" s="10">
        <f>+AN14+AM16</f>
        <v>0.99471557639174057</v>
      </c>
      <c r="AP16" s="5">
        <f>SUM(G16:AJ16)</f>
        <v>165</v>
      </c>
    </row>
    <row r="17" spans="1:42" x14ac:dyDescent="0.2">
      <c r="A17" s="3" t="s">
        <v>129</v>
      </c>
      <c r="B17" s="3" t="s">
        <v>52</v>
      </c>
      <c r="C17" s="3" t="s">
        <v>7</v>
      </c>
      <c r="D17" s="3" t="s">
        <v>54</v>
      </c>
      <c r="E17" s="38" t="s">
        <v>31</v>
      </c>
      <c r="F17" s="3" t="s">
        <v>9</v>
      </c>
      <c r="G17" s="5">
        <v>-1</v>
      </c>
      <c r="H17" s="5">
        <v>-1</v>
      </c>
      <c r="I17" s="5" t="s">
        <v>13</v>
      </c>
      <c r="J17" s="5" t="s">
        <v>13</v>
      </c>
      <c r="K17" s="5" t="s">
        <v>13</v>
      </c>
      <c r="L17" s="5" t="s">
        <v>13</v>
      </c>
      <c r="M17" s="5" t="s">
        <v>13</v>
      </c>
      <c r="N17" s="5">
        <v>-1</v>
      </c>
      <c r="O17" s="5" t="s">
        <v>13</v>
      </c>
      <c r="P17" s="5" t="s">
        <v>13</v>
      </c>
      <c r="Q17" s="5" t="s">
        <v>13</v>
      </c>
      <c r="R17" s="5" t="s">
        <v>13</v>
      </c>
      <c r="S17" s="5" t="s">
        <v>13</v>
      </c>
      <c r="T17" s="5" t="s">
        <v>13</v>
      </c>
      <c r="U17" s="5" t="s">
        <v>13</v>
      </c>
      <c r="V17" s="5" t="s">
        <v>13</v>
      </c>
      <c r="W17" s="5" t="s">
        <v>13</v>
      </c>
      <c r="X17" s="5" t="s">
        <v>13</v>
      </c>
      <c r="Y17" s="5" t="s">
        <v>13</v>
      </c>
      <c r="Z17" s="5"/>
      <c r="AA17" s="5"/>
      <c r="AB17" s="5"/>
      <c r="AC17" s="5"/>
      <c r="AD17" s="5"/>
      <c r="AE17" s="5"/>
      <c r="AF17" s="5"/>
      <c r="AG17" s="5"/>
      <c r="AH17" s="5"/>
      <c r="AI17" s="5"/>
      <c r="AJ17" s="5"/>
      <c r="AK17" s="12">
        <v>6</v>
      </c>
    </row>
    <row r="18" spans="1:42" x14ac:dyDescent="0.2">
      <c r="A18" s="3" t="s">
        <v>129</v>
      </c>
      <c r="B18" s="3" t="s">
        <v>52</v>
      </c>
      <c r="C18" s="3" t="s">
        <v>7</v>
      </c>
      <c r="D18" s="3" t="s">
        <v>146</v>
      </c>
      <c r="E18" s="38" t="s">
        <v>25</v>
      </c>
      <c r="F18" s="3" t="s">
        <v>8</v>
      </c>
      <c r="G18" s="5"/>
      <c r="H18" s="5"/>
      <c r="I18" s="5"/>
      <c r="J18" s="5"/>
      <c r="K18" s="5"/>
      <c r="L18" s="5"/>
      <c r="M18" s="5"/>
      <c r="N18" s="5"/>
      <c r="O18" s="5"/>
      <c r="P18" s="5"/>
      <c r="Q18" s="5"/>
      <c r="R18" s="5"/>
      <c r="S18" s="5">
        <v>5.1859999999999999</v>
      </c>
      <c r="T18" s="5">
        <v>3.1850000000000001</v>
      </c>
      <c r="U18" s="5">
        <v>1.21</v>
      </c>
      <c r="V18" s="5"/>
      <c r="W18" s="5">
        <v>9.74</v>
      </c>
      <c r="X18" s="5">
        <v>20.425000000000001</v>
      </c>
      <c r="Y18" s="5">
        <v>3.7949999999999999</v>
      </c>
      <c r="Z18" s="5">
        <v>0.61</v>
      </c>
      <c r="AA18" s="5">
        <v>0.84399999999999997</v>
      </c>
      <c r="AB18" s="5"/>
      <c r="AC18" s="5"/>
      <c r="AD18" s="5"/>
      <c r="AE18" s="5"/>
      <c r="AF18" s="5"/>
      <c r="AG18" s="5">
        <v>3.7999999999999999E-2</v>
      </c>
      <c r="AH18" s="5">
        <v>2.9000000000000001E-2</v>
      </c>
      <c r="AI18" s="5">
        <v>0.16700000000000001</v>
      </c>
      <c r="AJ18" s="5">
        <v>1.7000000000000001E-2</v>
      </c>
      <c r="AK18" s="12">
        <v>7</v>
      </c>
      <c r="AM18" s="9">
        <f>+AP18/$AP$3</f>
        <v>2.7541211838886278E-3</v>
      </c>
      <c r="AN18" s="10">
        <f>+AN16+AM18</f>
        <v>0.9974696975756292</v>
      </c>
      <c r="AP18" s="5">
        <f>SUM(G18:AJ18)</f>
        <v>45.246000000000002</v>
      </c>
    </row>
    <row r="19" spans="1:42" x14ac:dyDescent="0.2">
      <c r="A19" s="3" t="s">
        <v>129</v>
      </c>
      <c r="B19" s="3" t="s">
        <v>52</v>
      </c>
      <c r="C19" s="3" t="s">
        <v>7</v>
      </c>
      <c r="D19" s="3" t="s">
        <v>146</v>
      </c>
      <c r="E19" s="38" t="s">
        <v>25</v>
      </c>
      <c r="F19" s="3" t="s">
        <v>9</v>
      </c>
      <c r="G19" s="5"/>
      <c r="H19" s="5"/>
      <c r="I19" s="5"/>
      <c r="J19" s="5"/>
      <c r="K19" s="5"/>
      <c r="L19" s="5"/>
      <c r="M19" s="5"/>
      <c r="N19" s="5"/>
      <c r="O19" s="5"/>
      <c r="P19" s="5"/>
      <c r="Q19" s="5"/>
      <c r="R19" s="5"/>
      <c r="S19" s="5" t="s">
        <v>13</v>
      </c>
      <c r="T19" s="5" t="s">
        <v>13</v>
      </c>
      <c r="U19" s="5" t="s">
        <v>13</v>
      </c>
      <c r="V19" s="5"/>
      <c r="W19" s="5" t="s">
        <v>13</v>
      </c>
      <c r="X19" s="5" t="s">
        <v>13</v>
      </c>
      <c r="Y19" s="5" t="s">
        <v>13</v>
      </c>
      <c r="Z19" s="5">
        <v>-1</v>
      </c>
      <c r="AA19" s="5">
        <v>-1</v>
      </c>
      <c r="AB19" s="5"/>
      <c r="AC19" s="5"/>
      <c r="AD19" s="5"/>
      <c r="AE19" s="5"/>
      <c r="AF19" s="5"/>
      <c r="AG19" s="5" t="s">
        <v>13</v>
      </c>
      <c r="AH19" s="5" t="s">
        <v>13</v>
      </c>
      <c r="AI19" s="5" t="s">
        <v>13</v>
      </c>
      <c r="AJ19" s="5" t="s">
        <v>13</v>
      </c>
      <c r="AK19" s="12">
        <v>7</v>
      </c>
    </row>
    <row r="20" spans="1:42" x14ac:dyDescent="0.2">
      <c r="A20" s="3" t="s">
        <v>129</v>
      </c>
      <c r="B20" s="3" t="s">
        <v>52</v>
      </c>
      <c r="C20" s="3" t="s">
        <v>7</v>
      </c>
      <c r="D20" s="3" t="s">
        <v>53</v>
      </c>
      <c r="E20" s="38" t="s">
        <v>22</v>
      </c>
      <c r="F20" s="3" t="s">
        <v>8</v>
      </c>
      <c r="G20" s="5"/>
      <c r="H20" s="5"/>
      <c r="I20" s="5">
        <v>3.9E-2</v>
      </c>
      <c r="J20" s="5">
        <v>3.2000000000000001E-2</v>
      </c>
      <c r="K20" s="5"/>
      <c r="L20" s="5"/>
      <c r="M20" s="5"/>
      <c r="N20" s="5">
        <v>4.1000000000000002E-2</v>
      </c>
      <c r="O20" s="5">
        <v>3.4409999999999998</v>
      </c>
      <c r="P20" s="5">
        <v>0.09</v>
      </c>
      <c r="Q20" s="5">
        <v>1.196</v>
      </c>
      <c r="R20" s="5">
        <v>0.84299999999999997</v>
      </c>
      <c r="S20" s="5">
        <v>4.601</v>
      </c>
      <c r="T20" s="5">
        <v>0.30499999999999999</v>
      </c>
      <c r="U20" s="5">
        <v>4.0000000000000001E-3</v>
      </c>
      <c r="V20" s="5"/>
      <c r="W20" s="5"/>
      <c r="X20" s="5"/>
      <c r="Y20" s="5">
        <v>2</v>
      </c>
      <c r="Z20" s="5"/>
      <c r="AA20" s="5"/>
      <c r="AB20" s="5"/>
      <c r="AC20" s="5"/>
      <c r="AD20" s="5"/>
      <c r="AE20" s="5"/>
      <c r="AF20" s="5"/>
      <c r="AG20" s="5"/>
      <c r="AH20" s="5"/>
      <c r="AI20" s="5"/>
      <c r="AJ20" s="5"/>
      <c r="AK20" s="12">
        <v>8</v>
      </c>
      <c r="AM20" s="9">
        <f>+AP20/$AP$3</f>
        <v>7.6647425070781058E-4</v>
      </c>
      <c r="AN20" s="10">
        <f>+AN18+AM20</f>
        <v>0.99823617182633706</v>
      </c>
      <c r="AP20" s="5">
        <f>SUM(G20:AJ20)</f>
        <v>12.591999999999999</v>
      </c>
    </row>
    <row r="21" spans="1:42" x14ac:dyDescent="0.2">
      <c r="A21" s="3" t="s">
        <v>129</v>
      </c>
      <c r="B21" s="3" t="s">
        <v>52</v>
      </c>
      <c r="C21" s="3" t="s">
        <v>7</v>
      </c>
      <c r="D21" s="3" t="s">
        <v>53</v>
      </c>
      <c r="E21" s="38" t="s">
        <v>22</v>
      </c>
      <c r="F21" s="3" t="s">
        <v>9</v>
      </c>
      <c r="G21" s="5"/>
      <c r="H21" s="5"/>
      <c r="I21" s="5">
        <v>-1</v>
      </c>
      <c r="J21" s="5">
        <v>-1</v>
      </c>
      <c r="K21" s="5"/>
      <c r="L21" s="5"/>
      <c r="M21" s="5"/>
      <c r="N21" s="5">
        <v>-1</v>
      </c>
      <c r="O21" s="5">
        <v>-1</v>
      </c>
      <c r="P21" s="5">
        <v>-1</v>
      </c>
      <c r="Q21" s="5">
        <v>-1</v>
      </c>
      <c r="R21" s="5">
        <v>-1</v>
      </c>
      <c r="S21" s="5">
        <v>-1</v>
      </c>
      <c r="T21" s="5">
        <v>-1</v>
      </c>
      <c r="U21" s="5">
        <v>-1</v>
      </c>
      <c r="V21" s="5"/>
      <c r="W21" s="5"/>
      <c r="X21" s="5"/>
      <c r="Y21" s="5">
        <v>-1</v>
      </c>
      <c r="Z21" s="5"/>
      <c r="AA21" s="5"/>
      <c r="AB21" s="5" t="s">
        <v>13</v>
      </c>
      <c r="AC21" s="5"/>
      <c r="AD21" s="5"/>
      <c r="AE21" s="5"/>
      <c r="AF21" s="5"/>
      <c r="AG21" s="5"/>
      <c r="AH21" s="5"/>
      <c r="AI21" s="5"/>
      <c r="AJ21" s="5"/>
      <c r="AK21" s="12">
        <v>8</v>
      </c>
    </row>
    <row r="22" spans="1:42" x14ac:dyDescent="0.2">
      <c r="A22" s="3" t="s">
        <v>129</v>
      </c>
      <c r="B22" s="3" t="s">
        <v>52</v>
      </c>
      <c r="C22" s="3" t="s">
        <v>7</v>
      </c>
      <c r="D22" s="3" t="s">
        <v>146</v>
      </c>
      <c r="E22" s="38" t="s">
        <v>21</v>
      </c>
      <c r="F22" s="3" t="s">
        <v>8</v>
      </c>
      <c r="G22" s="5"/>
      <c r="H22" s="5"/>
      <c r="I22" s="5"/>
      <c r="J22" s="5"/>
      <c r="K22" s="5"/>
      <c r="L22" s="5"/>
      <c r="M22" s="5"/>
      <c r="N22" s="5"/>
      <c r="O22" s="5"/>
      <c r="P22" s="5"/>
      <c r="Q22" s="5"/>
      <c r="R22" s="5"/>
      <c r="S22" s="5"/>
      <c r="T22" s="5"/>
      <c r="U22" s="5">
        <v>2.8000000000000001E-2</v>
      </c>
      <c r="V22" s="5">
        <v>2.0110000000000001</v>
      </c>
      <c r="W22" s="5">
        <v>1.1379999999999999</v>
      </c>
      <c r="X22" s="5"/>
      <c r="Y22" s="5">
        <v>2.895</v>
      </c>
      <c r="Z22" s="5"/>
      <c r="AA22" s="5">
        <v>0.90600000000000003</v>
      </c>
      <c r="AB22" s="5"/>
      <c r="AC22" s="5"/>
      <c r="AD22" s="5"/>
      <c r="AE22" s="5"/>
      <c r="AF22" s="5"/>
      <c r="AG22" s="5">
        <v>0.36499999999999999</v>
      </c>
      <c r="AH22" s="5">
        <v>0.58299999999999996</v>
      </c>
      <c r="AI22" s="5">
        <v>0.753</v>
      </c>
      <c r="AJ22" s="5">
        <v>0.32500000000000001</v>
      </c>
      <c r="AK22" s="12">
        <v>9</v>
      </c>
      <c r="AM22" s="9">
        <f>+AP22/$AP$3</f>
        <v>5.4807291561095352E-4</v>
      </c>
      <c r="AN22" s="10">
        <f>+AN20+AM22</f>
        <v>0.99878424474194805</v>
      </c>
      <c r="AP22" s="5">
        <f>SUM(G22:AJ22)</f>
        <v>9.0039999999999996</v>
      </c>
    </row>
    <row r="23" spans="1:42" x14ac:dyDescent="0.2">
      <c r="A23" s="3" t="s">
        <v>129</v>
      </c>
      <c r="B23" s="3" t="s">
        <v>52</v>
      </c>
      <c r="C23" s="3" t="s">
        <v>7</v>
      </c>
      <c r="D23" s="3" t="s">
        <v>146</v>
      </c>
      <c r="E23" s="38" t="s">
        <v>21</v>
      </c>
      <c r="F23" s="3" t="s">
        <v>9</v>
      </c>
      <c r="G23" s="5"/>
      <c r="H23" s="5"/>
      <c r="I23" s="5"/>
      <c r="J23" s="5"/>
      <c r="K23" s="5"/>
      <c r="L23" s="5"/>
      <c r="M23" s="5"/>
      <c r="N23" s="5"/>
      <c r="O23" s="5"/>
      <c r="P23" s="5"/>
      <c r="Q23" s="5"/>
      <c r="R23" s="5"/>
      <c r="S23" s="5" t="s">
        <v>13</v>
      </c>
      <c r="T23" s="5" t="s">
        <v>13</v>
      </c>
      <c r="U23" s="5" t="s">
        <v>13</v>
      </c>
      <c r="V23" s="5" t="s">
        <v>13</v>
      </c>
      <c r="W23" s="5" t="s">
        <v>13</v>
      </c>
      <c r="X23" s="5" t="s">
        <v>13</v>
      </c>
      <c r="Y23" s="5" t="s">
        <v>13</v>
      </c>
      <c r="Z23" s="5"/>
      <c r="AA23" s="5">
        <v>-1</v>
      </c>
      <c r="AB23" s="5"/>
      <c r="AC23" s="5"/>
      <c r="AD23" s="5"/>
      <c r="AE23" s="5"/>
      <c r="AF23" s="5"/>
      <c r="AG23" s="5" t="s">
        <v>13</v>
      </c>
      <c r="AH23" s="5" t="s">
        <v>13</v>
      </c>
      <c r="AI23" s="5" t="s">
        <v>13</v>
      </c>
      <c r="AJ23" s="5" t="s">
        <v>13</v>
      </c>
      <c r="AK23" s="12">
        <v>9</v>
      </c>
    </row>
    <row r="24" spans="1:42" x14ac:dyDescent="0.2">
      <c r="A24" s="3" t="s">
        <v>129</v>
      </c>
      <c r="B24" s="3" t="s">
        <v>52</v>
      </c>
      <c r="C24" s="3" t="s">
        <v>17</v>
      </c>
      <c r="D24" s="3" t="s">
        <v>65</v>
      </c>
      <c r="E24" s="38" t="s">
        <v>63</v>
      </c>
      <c r="F24" s="3" t="s">
        <v>8</v>
      </c>
      <c r="G24" s="5"/>
      <c r="H24" s="5">
        <v>1</v>
      </c>
      <c r="I24" s="5">
        <v>1</v>
      </c>
      <c r="J24" s="5">
        <v>1</v>
      </c>
      <c r="K24" s="5">
        <v>3.36</v>
      </c>
      <c r="L24" s="5">
        <v>1.42</v>
      </c>
      <c r="M24" s="5">
        <v>1.19</v>
      </c>
      <c r="N24" s="5"/>
      <c r="O24" s="5"/>
      <c r="P24" s="5"/>
      <c r="Q24" s="5"/>
      <c r="R24" s="5"/>
      <c r="S24" s="5"/>
      <c r="T24" s="5"/>
      <c r="U24" s="5"/>
      <c r="V24" s="5"/>
      <c r="W24" s="5"/>
      <c r="X24" s="5"/>
      <c r="Y24" s="5"/>
      <c r="Z24" s="5"/>
      <c r="AA24" s="5"/>
      <c r="AB24" s="5"/>
      <c r="AC24" s="5"/>
      <c r="AD24" s="5"/>
      <c r="AE24" s="5"/>
      <c r="AF24" s="5"/>
      <c r="AG24" s="5"/>
      <c r="AH24" s="5"/>
      <c r="AI24" s="5"/>
      <c r="AJ24" s="5"/>
      <c r="AK24" s="12">
        <v>10</v>
      </c>
      <c r="AM24" s="9">
        <f>+AP24/$AP$3</f>
        <v>5.4600333774214261E-4</v>
      </c>
      <c r="AN24" s="10">
        <f>+AN22+AM24</f>
        <v>0.99933024807969018</v>
      </c>
      <c r="AP24" s="5">
        <f>SUM(G24:AJ24)</f>
        <v>8.9699999999999989</v>
      </c>
    </row>
    <row r="25" spans="1:42" x14ac:dyDescent="0.2">
      <c r="A25" s="3" t="s">
        <v>129</v>
      </c>
      <c r="B25" s="3" t="s">
        <v>52</v>
      </c>
      <c r="C25" s="3" t="s">
        <v>17</v>
      </c>
      <c r="D25" s="3" t="s">
        <v>65</v>
      </c>
      <c r="E25" s="38" t="s">
        <v>63</v>
      </c>
      <c r="F25" s="3" t="s">
        <v>9</v>
      </c>
      <c r="G25" s="5"/>
      <c r="H25" s="5">
        <v>-1</v>
      </c>
      <c r="I25" s="5">
        <v>-1</v>
      </c>
      <c r="J25" s="5">
        <v>-1</v>
      </c>
      <c r="K25" s="5">
        <v>-1</v>
      </c>
      <c r="L25" s="5">
        <v>-1</v>
      </c>
      <c r="M25" s="5">
        <v>-1</v>
      </c>
      <c r="N25" s="5"/>
      <c r="O25" s="5"/>
      <c r="P25" s="5"/>
      <c r="Q25" s="5"/>
      <c r="R25" s="5"/>
      <c r="S25" s="5"/>
      <c r="T25" s="5"/>
      <c r="U25" s="5"/>
      <c r="V25" s="5"/>
      <c r="W25" s="5"/>
      <c r="X25" s="5"/>
      <c r="Y25" s="5"/>
      <c r="Z25" s="5"/>
      <c r="AA25" s="5"/>
      <c r="AB25" s="5"/>
      <c r="AC25" s="5"/>
      <c r="AD25" s="5"/>
      <c r="AE25" s="5"/>
      <c r="AF25" s="5"/>
      <c r="AG25" s="5"/>
      <c r="AH25" s="5"/>
      <c r="AI25" s="5"/>
      <c r="AJ25" s="5"/>
      <c r="AK25" s="12">
        <v>10</v>
      </c>
    </row>
    <row r="26" spans="1:42" x14ac:dyDescent="0.2">
      <c r="A26" s="3" t="s">
        <v>129</v>
      </c>
      <c r="B26" s="3" t="s">
        <v>52</v>
      </c>
      <c r="C26" s="3" t="s">
        <v>7</v>
      </c>
      <c r="D26" s="3" t="s">
        <v>53</v>
      </c>
      <c r="E26" s="38" t="s">
        <v>21</v>
      </c>
      <c r="F26" s="3" t="s">
        <v>8</v>
      </c>
      <c r="G26" s="5"/>
      <c r="H26" s="5"/>
      <c r="I26" s="5">
        <v>6.2E-2</v>
      </c>
      <c r="J26" s="5"/>
      <c r="K26" s="5"/>
      <c r="L26" s="5">
        <v>4.0090000000000003</v>
      </c>
      <c r="M26" s="5">
        <v>1E-3</v>
      </c>
      <c r="N26" s="5">
        <v>1.0999999999999999E-2</v>
      </c>
      <c r="O26" s="5">
        <v>0.52500000000000002</v>
      </c>
      <c r="P26" s="5"/>
      <c r="Q26" s="5"/>
      <c r="R26" s="5">
        <v>2.1000000000000001E-2</v>
      </c>
      <c r="S26" s="5">
        <v>8.1000000000000003E-2</v>
      </c>
      <c r="T26" s="5">
        <v>2.3E-2</v>
      </c>
      <c r="U26" s="5">
        <v>0.54900000000000004</v>
      </c>
      <c r="V26" s="5"/>
      <c r="W26" s="5"/>
      <c r="X26" s="5"/>
      <c r="Y26" s="5"/>
      <c r="Z26" s="5"/>
      <c r="AA26" s="5"/>
      <c r="AB26" s="5"/>
      <c r="AC26" s="5"/>
      <c r="AD26" s="5"/>
      <c r="AE26" s="5"/>
      <c r="AF26" s="5"/>
      <c r="AG26" s="5"/>
      <c r="AH26" s="5"/>
      <c r="AI26" s="5"/>
      <c r="AJ26" s="5"/>
      <c r="AK26" s="12">
        <v>11</v>
      </c>
      <c r="AM26" s="9">
        <f>+AP26/$AP$3</f>
        <v>3.2151500891348928E-4</v>
      </c>
      <c r="AN26" s="10">
        <f>+AN24+AM26</f>
        <v>0.99965176308860371</v>
      </c>
      <c r="AP26" s="5">
        <f>SUM(G26:AJ26)</f>
        <v>5.2820000000000018</v>
      </c>
    </row>
    <row r="27" spans="1:42" x14ac:dyDescent="0.2">
      <c r="A27" s="3" t="s">
        <v>129</v>
      </c>
      <c r="B27" s="3" t="s">
        <v>52</v>
      </c>
      <c r="C27" s="3" t="s">
        <v>7</v>
      </c>
      <c r="D27" s="3" t="s">
        <v>53</v>
      </c>
      <c r="E27" s="38" t="s">
        <v>21</v>
      </c>
      <c r="F27" s="3" t="s">
        <v>9</v>
      </c>
      <c r="G27" s="5"/>
      <c r="H27" s="5"/>
      <c r="I27" s="5">
        <v>-1</v>
      </c>
      <c r="J27" s="5"/>
      <c r="K27" s="5"/>
      <c r="L27" s="5">
        <v>-1</v>
      </c>
      <c r="M27" s="5">
        <v>-1</v>
      </c>
      <c r="N27" s="5">
        <v>-1</v>
      </c>
      <c r="O27" s="5">
        <v>-1</v>
      </c>
      <c r="P27" s="5"/>
      <c r="Q27" s="5"/>
      <c r="R27" s="5">
        <v>-1</v>
      </c>
      <c r="S27" s="5">
        <v>-1</v>
      </c>
      <c r="T27" s="5">
        <v>-1</v>
      </c>
      <c r="U27" s="5">
        <v>-1</v>
      </c>
      <c r="V27" s="5"/>
      <c r="W27" s="5"/>
      <c r="X27" s="5"/>
      <c r="Y27" s="5"/>
      <c r="Z27" s="5"/>
      <c r="AA27" s="5"/>
      <c r="AB27" s="5" t="s">
        <v>13</v>
      </c>
      <c r="AC27" s="5"/>
      <c r="AD27" s="5"/>
      <c r="AE27" s="5"/>
      <c r="AF27" s="5"/>
      <c r="AG27" s="5"/>
      <c r="AH27" s="5"/>
      <c r="AI27" s="5"/>
      <c r="AJ27" s="5"/>
      <c r="AK27" s="12">
        <v>11</v>
      </c>
    </row>
    <row r="28" spans="1:42" x14ac:dyDescent="0.2">
      <c r="A28" s="3" t="s">
        <v>129</v>
      </c>
      <c r="B28" s="3" t="s">
        <v>52</v>
      </c>
      <c r="C28" s="3" t="s">
        <v>7</v>
      </c>
      <c r="D28" s="3" t="s">
        <v>54</v>
      </c>
      <c r="E28" s="38" t="s">
        <v>34</v>
      </c>
      <c r="F28" s="3" t="s">
        <v>8</v>
      </c>
      <c r="G28" s="5"/>
      <c r="H28" s="5"/>
      <c r="I28" s="5"/>
      <c r="J28" s="5"/>
      <c r="K28" s="5"/>
      <c r="L28" s="5"/>
      <c r="M28" s="5"/>
      <c r="N28" s="5"/>
      <c r="O28" s="5"/>
      <c r="P28" s="5"/>
      <c r="Q28" s="5"/>
      <c r="R28" s="5"/>
      <c r="S28" s="5">
        <v>2</v>
      </c>
      <c r="T28" s="5"/>
      <c r="U28" s="5"/>
      <c r="V28" s="5"/>
      <c r="W28" s="5"/>
      <c r="X28" s="5"/>
      <c r="Y28" s="5"/>
      <c r="Z28" s="5"/>
      <c r="AA28" s="5"/>
      <c r="AB28" s="5"/>
      <c r="AC28" s="5"/>
      <c r="AD28" s="5"/>
      <c r="AE28" s="5"/>
      <c r="AF28" s="5"/>
      <c r="AG28" s="5"/>
      <c r="AH28" s="5"/>
      <c r="AI28" s="5"/>
      <c r="AJ28" s="5"/>
      <c r="AK28" s="12">
        <v>12</v>
      </c>
      <c r="AM28" s="9">
        <f>+AP28/$AP$3</f>
        <v>1.2173987463592926E-4</v>
      </c>
      <c r="AN28" s="10">
        <f>+AN26+AM28</f>
        <v>0.99977350296323964</v>
      </c>
      <c r="AP28" s="5">
        <f>SUM(G28:AJ28)</f>
        <v>2</v>
      </c>
    </row>
    <row r="29" spans="1:42" x14ac:dyDescent="0.2">
      <c r="A29" s="3" t="s">
        <v>129</v>
      </c>
      <c r="B29" s="3" t="s">
        <v>52</v>
      </c>
      <c r="C29" s="3" t="s">
        <v>7</v>
      </c>
      <c r="D29" s="3" t="s">
        <v>54</v>
      </c>
      <c r="E29" s="38" t="s">
        <v>34</v>
      </c>
      <c r="F29" s="3" t="s">
        <v>9</v>
      </c>
      <c r="G29" s="5"/>
      <c r="H29" s="5"/>
      <c r="I29" s="5"/>
      <c r="J29" s="5"/>
      <c r="K29" s="5"/>
      <c r="L29" s="5"/>
      <c r="M29" s="5"/>
      <c r="N29" s="5"/>
      <c r="O29" s="5"/>
      <c r="P29" s="5"/>
      <c r="Q29" s="5"/>
      <c r="R29" s="5"/>
      <c r="S29" s="5">
        <v>-1</v>
      </c>
      <c r="T29" s="5" t="s">
        <v>13</v>
      </c>
      <c r="U29" s="5"/>
      <c r="V29" s="5"/>
      <c r="W29" s="5"/>
      <c r="X29" s="5"/>
      <c r="Y29" s="5"/>
      <c r="Z29" s="5"/>
      <c r="AA29" s="5"/>
      <c r="AB29" s="5"/>
      <c r="AC29" s="5"/>
      <c r="AD29" s="5"/>
      <c r="AE29" s="5"/>
      <c r="AF29" s="5"/>
      <c r="AG29" s="5"/>
      <c r="AH29" s="5"/>
      <c r="AI29" s="5"/>
      <c r="AJ29" s="5"/>
      <c r="AK29" s="12">
        <v>12</v>
      </c>
    </row>
    <row r="30" spans="1:42" x14ac:dyDescent="0.2">
      <c r="A30" s="3" t="s">
        <v>129</v>
      </c>
      <c r="B30" s="3" t="s">
        <v>52</v>
      </c>
      <c r="C30" s="3" t="s">
        <v>7</v>
      </c>
      <c r="D30" s="3" t="s">
        <v>146</v>
      </c>
      <c r="E30" s="38" t="s">
        <v>11</v>
      </c>
      <c r="F30" s="3" t="s">
        <v>8</v>
      </c>
      <c r="G30" s="5"/>
      <c r="H30" s="5"/>
      <c r="I30" s="5"/>
      <c r="J30" s="5"/>
      <c r="K30" s="5"/>
      <c r="L30" s="5"/>
      <c r="M30" s="5"/>
      <c r="N30" s="5"/>
      <c r="O30" s="5"/>
      <c r="P30" s="5"/>
      <c r="Q30" s="5"/>
      <c r="R30" s="5"/>
      <c r="S30" s="5">
        <v>3.3000000000000002E-2</v>
      </c>
      <c r="T30" s="5">
        <v>0.14199999999999999</v>
      </c>
      <c r="U30" s="5">
        <v>1.4999999999999999E-2</v>
      </c>
      <c r="V30" s="5"/>
      <c r="W30" s="5">
        <v>0.48799999999999999</v>
      </c>
      <c r="X30" s="5">
        <v>0.114</v>
      </c>
      <c r="Y30" s="5">
        <v>0.19500000000000001</v>
      </c>
      <c r="Z30" s="5">
        <v>0.36299999999999999</v>
      </c>
      <c r="AA30" s="5">
        <v>0.21199999999999999</v>
      </c>
      <c r="AB30" s="5"/>
      <c r="AC30" s="5"/>
      <c r="AD30" s="5"/>
      <c r="AE30" s="5"/>
      <c r="AF30" s="5"/>
      <c r="AG30" s="5">
        <v>0.23300000000000001</v>
      </c>
      <c r="AH30" s="5">
        <v>9.9000000000000005E-2</v>
      </c>
      <c r="AI30" s="5">
        <v>0.02</v>
      </c>
      <c r="AJ30" s="5">
        <v>1E-3</v>
      </c>
      <c r="AK30" s="12">
        <v>13</v>
      </c>
      <c r="AM30" s="9">
        <f>+AP30/$AP$3</f>
        <v>1.1656592996390225E-4</v>
      </c>
      <c r="AN30" s="10">
        <f>+AN28+AM30</f>
        <v>0.99989006889320353</v>
      </c>
      <c r="AP30" s="5">
        <f>SUM(G30:AJ30)</f>
        <v>1.9149999999999998</v>
      </c>
    </row>
    <row r="31" spans="1:42" x14ac:dyDescent="0.2">
      <c r="A31" s="3" t="s">
        <v>129</v>
      </c>
      <c r="B31" s="3" t="s">
        <v>52</v>
      </c>
      <c r="C31" s="3" t="s">
        <v>7</v>
      </c>
      <c r="D31" s="3" t="s">
        <v>146</v>
      </c>
      <c r="E31" s="38" t="s">
        <v>11</v>
      </c>
      <c r="F31" s="3" t="s">
        <v>9</v>
      </c>
      <c r="G31" s="5"/>
      <c r="H31" s="5"/>
      <c r="I31" s="5"/>
      <c r="J31" s="5"/>
      <c r="K31" s="5"/>
      <c r="L31" s="5"/>
      <c r="M31" s="5"/>
      <c r="N31" s="5"/>
      <c r="O31" s="5"/>
      <c r="P31" s="5"/>
      <c r="Q31" s="5"/>
      <c r="R31" s="5"/>
      <c r="S31" s="5" t="s">
        <v>13</v>
      </c>
      <c r="T31" s="5" t="s">
        <v>13</v>
      </c>
      <c r="U31" s="5" t="s">
        <v>13</v>
      </c>
      <c r="V31" s="5"/>
      <c r="W31" s="5">
        <v>-1</v>
      </c>
      <c r="X31" s="5" t="s">
        <v>13</v>
      </c>
      <c r="Y31" s="5" t="s">
        <v>13</v>
      </c>
      <c r="Z31" s="5">
        <v>-1</v>
      </c>
      <c r="AA31" s="5">
        <v>-1</v>
      </c>
      <c r="AB31" s="5"/>
      <c r="AC31" s="5"/>
      <c r="AD31" s="5"/>
      <c r="AE31" s="5"/>
      <c r="AF31" s="5"/>
      <c r="AG31" s="5" t="s">
        <v>13</v>
      </c>
      <c r="AH31" s="5" t="s">
        <v>13</v>
      </c>
      <c r="AI31" s="5" t="s">
        <v>13</v>
      </c>
      <c r="AJ31" s="5" t="s">
        <v>13</v>
      </c>
      <c r="AK31" s="12">
        <v>13</v>
      </c>
    </row>
    <row r="32" spans="1:42" x14ac:dyDescent="0.2">
      <c r="A32" s="3" t="s">
        <v>129</v>
      </c>
      <c r="B32" s="3" t="s">
        <v>52</v>
      </c>
      <c r="C32" s="3" t="s">
        <v>17</v>
      </c>
      <c r="D32" s="3" t="s">
        <v>65</v>
      </c>
      <c r="E32" s="38" t="s">
        <v>31</v>
      </c>
      <c r="F32" s="3" t="s">
        <v>8</v>
      </c>
      <c r="G32" s="5">
        <v>1</v>
      </c>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12">
        <v>14</v>
      </c>
      <c r="AM32" s="9">
        <f>+AP32/$AP$3</f>
        <v>6.0869937317964628E-5</v>
      </c>
      <c r="AN32" s="10">
        <f>+AN30+AM32</f>
        <v>0.99995093883052155</v>
      </c>
      <c r="AP32" s="5">
        <f>SUM(G32:AJ32)</f>
        <v>1</v>
      </c>
    </row>
    <row r="33" spans="1:42" x14ac:dyDescent="0.2">
      <c r="A33" s="3" t="s">
        <v>129</v>
      </c>
      <c r="B33" s="3" t="s">
        <v>52</v>
      </c>
      <c r="C33" s="3" t="s">
        <v>17</v>
      </c>
      <c r="D33" s="3" t="s">
        <v>65</v>
      </c>
      <c r="E33" s="38" t="s">
        <v>31</v>
      </c>
      <c r="F33" s="3" t="s">
        <v>9</v>
      </c>
      <c r="G33" s="5">
        <v>-1</v>
      </c>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12">
        <v>14</v>
      </c>
    </row>
    <row r="34" spans="1:42" x14ac:dyDescent="0.2">
      <c r="A34" s="3" t="s">
        <v>129</v>
      </c>
      <c r="B34" s="3" t="s">
        <v>52</v>
      </c>
      <c r="C34" s="3" t="s">
        <v>7</v>
      </c>
      <c r="D34" s="3" t="s">
        <v>53</v>
      </c>
      <c r="E34" s="38" t="s">
        <v>25</v>
      </c>
      <c r="F34" s="3" t="s">
        <v>8</v>
      </c>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v>0.60199999999999998</v>
      </c>
      <c r="AJ34" s="5"/>
      <c r="AK34" s="12">
        <v>15</v>
      </c>
      <c r="AM34" s="9">
        <f>+AP34/$AP$3</f>
        <v>3.6643702265414706E-5</v>
      </c>
      <c r="AN34" s="10">
        <f>+AN32+AM34</f>
        <v>0.99998758253278697</v>
      </c>
      <c r="AP34" s="5">
        <f>SUM(G34:AJ34)</f>
        <v>0.60199999999999998</v>
      </c>
    </row>
    <row r="35" spans="1:42" x14ac:dyDescent="0.2">
      <c r="A35" s="3" t="s">
        <v>129</v>
      </c>
      <c r="B35" s="3" t="s">
        <v>52</v>
      </c>
      <c r="C35" s="3" t="s">
        <v>7</v>
      </c>
      <c r="D35" s="3" t="s">
        <v>53</v>
      </c>
      <c r="E35" s="38" t="s">
        <v>25</v>
      </c>
      <c r="F35" s="3" t="s">
        <v>9</v>
      </c>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v>-1</v>
      </c>
      <c r="AJ35" s="5"/>
      <c r="AK35" s="12">
        <v>15</v>
      </c>
    </row>
    <row r="36" spans="1:42" x14ac:dyDescent="0.2">
      <c r="A36" s="3" t="s">
        <v>129</v>
      </c>
      <c r="B36" s="3" t="s">
        <v>52</v>
      </c>
      <c r="C36" s="3" t="s">
        <v>7</v>
      </c>
      <c r="D36" s="3" t="s">
        <v>146</v>
      </c>
      <c r="E36" s="38" t="s">
        <v>31</v>
      </c>
      <c r="F36" s="3" t="s">
        <v>8</v>
      </c>
      <c r="G36" s="5"/>
      <c r="H36" s="5"/>
      <c r="I36" s="5"/>
      <c r="J36" s="5"/>
      <c r="K36" s="5"/>
      <c r="L36" s="5"/>
      <c r="M36" s="5"/>
      <c r="N36" s="5"/>
      <c r="O36" s="5"/>
      <c r="P36" s="5"/>
      <c r="Q36" s="5"/>
      <c r="R36" s="5"/>
      <c r="S36" s="5"/>
      <c r="T36" s="5"/>
      <c r="U36" s="5"/>
      <c r="V36" s="5"/>
      <c r="W36" s="5"/>
      <c r="X36" s="5"/>
      <c r="Y36" s="5"/>
      <c r="Z36" s="5"/>
      <c r="AA36" s="5"/>
      <c r="AB36" s="5"/>
      <c r="AC36" s="5"/>
      <c r="AD36" s="5"/>
      <c r="AE36" s="5"/>
      <c r="AF36" s="5"/>
      <c r="AG36" s="5">
        <v>0.114</v>
      </c>
      <c r="AH36" s="5">
        <v>1E-3</v>
      </c>
      <c r="AI36" s="5">
        <v>3.0000000000000001E-3</v>
      </c>
      <c r="AJ36" s="5">
        <v>2.9000000000000001E-2</v>
      </c>
      <c r="AK36" s="12">
        <v>16</v>
      </c>
      <c r="AM36" s="9">
        <f>+AP36/$AP$3</f>
        <v>8.947880785740801E-6</v>
      </c>
      <c r="AN36" s="10">
        <f>+AN34+AM36</f>
        <v>0.99999653041357273</v>
      </c>
      <c r="AP36" s="5">
        <f>SUM(G36:AJ36)</f>
        <v>0.14700000000000002</v>
      </c>
    </row>
    <row r="37" spans="1:42" x14ac:dyDescent="0.2">
      <c r="A37" s="3" t="s">
        <v>129</v>
      </c>
      <c r="B37" s="3" t="s">
        <v>52</v>
      </c>
      <c r="C37" s="3" t="s">
        <v>7</v>
      </c>
      <c r="D37" s="3" t="s">
        <v>146</v>
      </c>
      <c r="E37" s="38" t="s">
        <v>31</v>
      </c>
      <c r="F37" s="3" t="s">
        <v>9</v>
      </c>
      <c r="G37" s="5"/>
      <c r="H37" s="5"/>
      <c r="I37" s="5"/>
      <c r="J37" s="5"/>
      <c r="K37" s="5"/>
      <c r="L37" s="5"/>
      <c r="M37" s="5"/>
      <c r="N37" s="5"/>
      <c r="O37" s="5"/>
      <c r="P37" s="5"/>
      <c r="Q37" s="5"/>
      <c r="R37" s="5"/>
      <c r="S37" s="5"/>
      <c r="T37" s="5"/>
      <c r="U37" s="5"/>
      <c r="V37" s="5"/>
      <c r="W37" s="5"/>
      <c r="X37" s="5"/>
      <c r="Y37" s="5"/>
      <c r="Z37" s="5"/>
      <c r="AA37" s="5"/>
      <c r="AB37" s="5"/>
      <c r="AC37" s="5"/>
      <c r="AD37" s="5"/>
      <c r="AE37" s="5"/>
      <c r="AF37" s="5"/>
      <c r="AG37" s="5" t="s">
        <v>13</v>
      </c>
      <c r="AH37" s="5" t="s">
        <v>13</v>
      </c>
      <c r="AI37" s="5" t="s">
        <v>13</v>
      </c>
      <c r="AJ37" s="5" t="s">
        <v>13</v>
      </c>
      <c r="AK37" s="12">
        <v>16</v>
      </c>
    </row>
    <row r="38" spans="1:42" x14ac:dyDescent="0.2">
      <c r="A38" s="3" t="s">
        <v>129</v>
      </c>
      <c r="B38" s="3" t="s">
        <v>52</v>
      </c>
      <c r="C38" s="3" t="s">
        <v>7</v>
      </c>
      <c r="D38" s="3" t="s">
        <v>146</v>
      </c>
      <c r="E38" s="38" t="s">
        <v>62</v>
      </c>
      <c r="F38" s="3" t="s">
        <v>8</v>
      </c>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v>2E-3</v>
      </c>
      <c r="AI38" s="5">
        <v>2.1999999999999999E-2</v>
      </c>
      <c r="AJ38" s="5">
        <v>0</v>
      </c>
      <c r="AK38" s="12">
        <v>17</v>
      </c>
      <c r="AM38" s="9">
        <f>+AP38/$AP$3</f>
        <v>1.4608784956311512E-6</v>
      </c>
      <c r="AN38" s="10">
        <f>+AN36+AM38</f>
        <v>0.99999799129206834</v>
      </c>
      <c r="AP38" s="5">
        <f>SUM(G38:AJ38)</f>
        <v>2.4E-2</v>
      </c>
    </row>
    <row r="39" spans="1:42" x14ac:dyDescent="0.2">
      <c r="A39" s="3" t="s">
        <v>129</v>
      </c>
      <c r="B39" s="3" t="s">
        <v>52</v>
      </c>
      <c r="C39" s="3" t="s">
        <v>7</v>
      </c>
      <c r="D39" s="3" t="s">
        <v>146</v>
      </c>
      <c r="E39" s="38" t="s">
        <v>62</v>
      </c>
      <c r="F39" s="3" t="s">
        <v>9</v>
      </c>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t="s">
        <v>13</v>
      </c>
      <c r="AI39" s="5" t="s">
        <v>13</v>
      </c>
      <c r="AJ39" s="5" t="s">
        <v>13</v>
      </c>
      <c r="AK39" s="12">
        <v>17</v>
      </c>
    </row>
    <row r="40" spans="1:42" x14ac:dyDescent="0.2">
      <c r="A40" s="3" t="s">
        <v>129</v>
      </c>
      <c r="B40" s="3" t="s">
        <v>52</v>
      </c>
      <c r="C40" s="3" t="s">
        <v>7</v>
      </c>
      <c r="D40" s="3" t="s">
        <v>146</v>
      </c>
      <c r="E40" s="38" t="s">
        <v>34</v>
      </c>
      <c r="F40" s="3" t="s">
        <v>8</v>
      </c>
      <c r="G40" s="5"/>
      <c r="H40" s="5"/>
      <c r="I40" s="5"/>
      <c r="J40" s="5"/>
      <c r="K40" s="5"/>
      <c r="L40" s="5"/>
      <c r="M40" s="5"/>
      <c r="N40" s="5"/>
      <c r="O40" s="5"/>
      <c r="P40" s="5"/>
      <c r="Q40" s="5"/>
      <c r="R40" s="5"/>
      <c r="S40" s="5"/>
      <c r="T40" s="5"/>
      <c r="U40" s="5"/>
      <c r="V40" s="5"/>
      <c r="W40" s="5"/>
      <c r="X40" s="5"/>
      <c r="Y40" s="5">
        <v>2.4E-2</v>
      </c>
      <c r="Z40" s="5"/>
      <c r="AA40" s="5"/>
      <c r="AB40" s="5"/>
      <c r="AC40" s="5"/>
      <c r="AD40" s="5"/>
      <c r="AE40" s="5"/>
      <c r="AF40" s="5"/>
      <c r="AG40" s="5"/>
      <c r="AH40" s="5"/>
      <c r="AI40" s="5"/>
      <c r="AJ40" s="5"/>
      <c r="AK40" s="12">
        <v>18</v>
      </c>
      <c r="AM40" s="9">
        <f>+AP40/$AP$3</f>
        <v>1.4608784956311512E-6</v>
      </c>
      <c r="AN40" s="10">
        <f>+AN38+AM40</f>
        <v>0.99999945217056396</v>
      </c>
      <c r="AP40" s="5">
        <f>SUM(G40:AJ40)</f>
        <v>2.4E-2</v>
      </c>
    </row>
    <row r="41" spans="1:42" x14ac:dyDescent="0.2">
      <c r="A41" s="3" t="s">
        <v>129</v>
      </c>
      <c r="B41" s="3" t="s">
        <v>52</v>
      </c>
      <c r="C41" s="3" t="s">
        <v>7</v>
      </c>
      <c r="D41" s="3" t="s">
        <v>146</v>
      </c>
      <c r="E41" s="38" t="s">
        <v>34</v>
      </c>
      <c r="F41" s="3" t="s">
        <v>9</v>
      </c>
      <c r="G41" s="5"/>
      <c r="H41" s="5"/>
      <c r="I41" s="5"/>
      <c r="J41" s="5"/>
      <c r="K41" s="5"/>
      <c r="L41" s="5"/>
      <c r="M41" s="5"/>
      <c r="N41" s="5"/>
      <c r="O41" s="5"/>
      <c r="P41" s="5"/>
      <c r="Q41" s="5"/>
      <c r="R41" s="5"/>
      <c r="S41" s="5"/>
      <c r="T41" s="5"/>
      <c r="U41" s="5"/>
      <c r="V41" s="5"/>
      <c r="W41" s="5"/>
      <c r="X41" s="5"/>
      <c r="Y41" s="5" t="s">
        <v>13</v>
      </c>
      <c r="Z41" s="5"/>
      <c r="AA41" s="5"/>
      <c r="AB41" s="5"/>
      <c r="AC41" s="5"/>
      <c r="AD41" s="5"/>
      <c r="AE41" s="5"/>
      <c r="AF41" s="5"/>
      <c r="AG41" s="5"/>
      <c r="AH41" s="5"/>
      <c r="AI41" s="5"/>
      <c r="AJ41" s="5"/>
      <c r="AK41" s="12">
        <v>18</v>
      </c>
    </row>
    <row r="42" spans="1:42" x14ac:dyDescent="0.2">
      <c r="A42" s="3" t="s">
        <v>129</v>
      </c>
      <c r="B42" s="3" t="s">
        <v>52</v>
      </c>
      <c r="C42" s="3" t="s">
        <v>7</v>
      </c>
      <c r="D42" s="3" t="s">
        <v>137</v>
      </c>
      <c r="E42" s="38" t="s">
        <v>62</v>
      </c>
      <c r="F42" s="3" t="s">
        <v>8</v>
      </c>
      <c r="G42" s="5"/>
      <c r="H42" s="5"/>
      <c r="I42" s="5"/>
      <c r="J42" s="5"/>
      <c r="K42" s="5"/>
      <c r="L42" s="5"/>
      <c r="M42" s="5"/>
      <c r="N42" s="5"/>
      <c r="O42" s="5"/>
      <c r="P42" s="5"/>
      <c r="Q42" s="5"/>
      <c r="R42" s="5"/>
      <c r="S42" s="5"/>
      <c r="T42" s="5"/>
      <c r="U42" s="5"/>
      <c r="V42" s="5"/>
      <c r="W42" s="5"/>
      <c r="X42" s="5"/>
      <c r="Y42" s="5"/>
      <c r="Z42" s="5"/>
      <c r="AA42" s="5"/>
      <c r="AB42" s="5"/>
      <c r="AC42" s="5"/>
      <c r="AD42" s="5"/>
      <c r="AE42" s="5"/>
      <c r="AF42" s="5">
        <v>6.0000000000000001E-3</v>
      </c>
      <c r="AG42" s="5"/>
      <c r="AH42" s="5"/>
      <c r="AI42" s="5"/>
      <c r="AJ42" s="5"/>
      <c r="AK42" s="12">
        <v>19</v>
      </c>
      <c r="AM42" s="9">
        <f>+AP42/$AP$3</f>
        <v>3.6521962390778781E-7</v>
      </c>
      <c r="AN42" s="10">
        <f>+AN40+AM42</f>
        <v>0.99999981739018784</v>
      </c>
      <c r="AP42" s="5">
        <f>SUM(G42:AJ42)</f>
        <v>6.0000000000000001E-3</v>
      </c>
    </row>
    <row r="43" spans="1:42" x14ac:dyDescent="0.2">
      <c r="A43" s="3" t="s">
        <v>129</v>
      </c>
      <c r="B43" s="3" t="s">
        <v>52</v>
      </c>
      <c r="C43" s="3" t="s">
        <v>7</v>
      </c>
      <c r="D43" s="3" t="s">
        <v>137</v>
      </c>
      <c r="E43" s="38" t="s">
        <v>62</v>
      </c>
      <c r="F43" s="3" t="s">
        <v>9</v>
      </c>
      <c r="G43" s="5"/>
      <c r="H43" s="5"/>
      <c r="I43" s="5"/>
      <c r="J43" s="5"/>
      <c r="K43" s="5"/>
      <c r="L43" s="5"/>
      <c r="M43" s="5"/>
      <c r="N43" s="5"/>
      <c r="O43" s="5"/>
      <c r="P43" s="5"/>
      <c r="Q43" s="5"/>
      <c r="R43" s="5"/>
      <c r="S43" s="5"/>
      <c r="T43" s="5"/>
      <c r="U43" s="5"/>
      <c r="V43" s="5"/>
      <c r="W43" s="5"/>
      <c r="X43" s="5"/>
      <c r="Y43" s="5"/>
      <c r="Z43" s="5"/>
      <c r="AA43" s="5"/>
      <c r="AB43" s="5"/>
      <c r="AC43" s="5"/>
      <c r="AD43" s="5"/>
      <c r="AE43" s="5"/>
      <c r="AF43" s="5">
        <v>-1</v>
      </c>
      <c r="AG43" s="5"/>
      <c r="AH43" s="5"/>
      <c r="AI43" s="5"/>
      <c r="AJ43" s="5"/>
      <c r="AK43" s="12">
        <v>19</v>
      </c>
    </row>
    <row r="44" spans="1:42" x14ac:dyDescent="0.2">
      <c r="A44" s="3" t="s">
        <v>129</v>
      </c>
      <c r="B44" s="3" t="s">
        <v>52</v>
      </c>
      <c r="C44" s="3" t="s">
        <v>7</v>
      </c>
      <c r="D44" s="3" t="s">
        <v>146</v>
      </c>
      <c r="E44" s="38" t="s">
        <v>33</v>
      </c>
      <c r="F44" s="3" t="s">
        <v>8</v>
      </c>
      <c r="G44" s="5"/>
      <c r="H44" s="5"/>
      <c r="I44" s="5"/>
      <c r="J44" s="5"/>
      <c r="K44" s="5"/>
      <c r="L44" s="5"/>
      <c r="M44" s="5"/>
      <c r="N44" s="5"/>
      <c r="O44" s="5"/>
      <c r="P44" s="5"/>
      <c r="Q44" s="5"/>
      <c r="R44" s="5"/>
      <c r="S44" s="5"/>
      <c r="T44" s="5"/>
      <c r="U44" s="5"/>
      <c r="V44" s="5"/>
      <c r="W44" s="5"/>
      <c r="X44" s="5"/>
      <c r="Y44" s="5"/>
      <c r="Z44" s="5"/>
      <c r="AA44" s="5"/>
      <c r="AB44" s="5"/>
      <c r="AC44" s="5"/>
      <c r="AD44" s="5"/>
      <c r="AE44" s="5"/>
      <c r="AF44" s="5"/>
      <c r="AG44" s="5">
        <v>1E-3</v>
      </c>
      <c r="AH44" s="5"/>
      <c r="AI44" s="5"/>
      <c r="AJ44" s="5">
        <v>2E-3</v>
      </c>
      <c r="AK44" s="12">
        <v>20</v>
      </c>
      <c r="AM44" s="9">
        <f>+AP44/$AP$3</f>
        <v>1.826098119538939E-7</v>
      </c>
      <c r="AN44" s="10">
        <f>+AN42+AM44</f>
        <v>0.99999999999999978</v>
      </c>
      <c r="AP44" s="5">
        <f>SUM(G44:AJ44)</f>
        <v>3.0000000000000001E-3</v>
      </c>
    </row>
    <row r="45" spans="1:42" x14ac:dyDescent="0.2">
      <c r="A45" s="3" t="s">
        <v>129</v>
      </c>
      <c r="B45" s="3" t="s">
        <v>52</v>
      </c>
      <c r="C45" s="3" t="s">
        <v>7</v>
      </c>
      <c r="D45" s="3" t="s">
        <v>146</v>
      </c>
      <c r="E45" s="38" t="s">
        <v>33</v>
      </c>
      <c r="F45" s="3" t="s">
        <v>9</v>
      </c>
      <c r="G45" s="8"/>
      <c r="H45" s="8"/>
      <c r="I45" s="8"/>
      <c r="J45" s="8"/>
      <c r="K45" s="8"/>
      <c r="L45" s="8"/>
      <c r="M45" s="8"/>
      <c r="N45" s="8"/>
      <c r="O45" s="8"/>
      <c r="P45" s="8"/>
      <c r="Q45" s="8"/>
      <c r="R45" s="8"/>
      <c r="S45" s="8"/>
      <c r="T45" s="8"/>
      <c r="U45" s="8"/>
      <c r="V45" s="8"/>
      <c r="W45" s="8"/>
      <c r="X45" s="8"/>
      <c r="Y45" s="8"/>
      <c r="Z45" s="8"/>
      <c r="AA45" s="8"/>
      <c r="AB45" s="8"/>
      <c r="AC45" s="8"/>
      <c r="AD45" s="8"/>
      <c r="AE45" s="8"/>
      <c r="AF45" s="8"/>
      <c r="AG45" s="8" t="s">
        <v>13</v>
      </c>
      <c r="AH45" s="8"/>
      <c r="AI45" s="8"/>
      <c r="AJ45" s="8" t="s">
        <v>13</v>
      </c>
      <c r="AK45" s="12">
        <v>20</v>
      </c>
    </row>
  </sheetData>
  <mergeCells count="2">
    <mergeCell ref="A1:L1"/>
    <mergeCell ref="E3:F3"/>
  </mergeCells>
  <conditionalFormatting sqref="E6:E1000">
    <cfRule type="cellIs" dxfId="295" priority="33" operator="equal">
      <formula>"UN"</formula>
    </cfRule>
  </conditionalFormatting>
  <conditionalFormatting sqref="G6:AH44 AI7:AJ44">
    <cfRule type="cellIs" dxfId="294" priority="34" operator="equal">
      <formula>-1</formula>
    </cfRule>
    <cfRule type="cellIs" dxfId="293" priority="35" operator="equal">
      <formula>"a"</formula>
    </cfRule>
    <cfRule type="cellIs" dxfId="292" priority="36" operator="equal">
      <formula>"b"</formula>
    </cfRule>
    <cfRule type="cellIs" dxfId="291" priority="37" operator="equal">
      <formula>"c"</formula>
    </cfRule>
    <cfRule type="cellIs" dxfId="290" priority="38" operator="equal">
      <formula>"bc"</formula>
    </cfRule>
    <cfRule type="cellIs" dxfId="289" priority="39" operator="equal">
      <formula>"ab"</formula>
    </cfRule>
    <cfRule type="cellIs" dxfId="288" priority="40" operator="equal">
      <formula>"ac"</formula>
    </cfRule>
    <cfRule type="cellIs" dxfId="287" priority="41" operator="equal">
      <formula>"abc"</formula>
    </cfRule>
  </conditionalFormatting>
  <conditionalFormatting sqref="G45:AJ45">
    <cfRule type="cellIs" dxfId="286" priority="9" operator="equal">
      <formula>-1</formula>
    </cfRule>
    <cfRule type="cellIs" dxfId="285" priority="10" operator="equal">
      <formula>"a"</formula>
    </cfRule>
    <cfRule type="cellIs" dxfId="284" priority="11" operator="equal">
      <formula>"b"</formula>
    </cfRule>
    <cfRule type="cellIs" dxfId="283" priority="12" operator="equal">
      <formula>"c"</formula>
    </cfRule>
    <cfRule type="cellIs" dxfId="282" priority="13" operator="equal">
      <formula>"bc"</formula>
    </cfRule>
    <cfRule type="cellIs" dxfId="281" priority="14" operator="equal">
      <formula>"ab"</formula>
    </cfRule>
    <cfRule type="cellIs" dxfId="280" priority="15" operator="equal">
      <formula>"ac"</formula>
    </cfRule>
    <cfRule type="cellIs" dxfId="279" priority="16" operator="equal">
      <formula>"abc"</formula>
    </cfRule>
  </conditionalFormatting>
  <conditionalFormatting sqref="AK6:AK13">
    <cfRule type="cellIs" dxfId="278" priority="1" operator="equal">
      <formula>-1</formula>
    </cfRule>
    <cfRule type="cellIs" dxfId="277" priority="2" operator="equal">
      <formula>"a"</formula>
    </cfRule>
    <cfRule type="cellIs" dxfId="276" priority="3" operator="equal">
      <formula>"b"</formula>
    </cfRule>
    <cfRule type="cellIs" dxfId="275" priority="4" operator="equal">
      <formula>"c"</formula>
    </cfRule>
    <cfRule type="cellIs" dxfId="274" priority="5" operator="equal">
      <formula>"bc"</formula>
    </cfRule>
    <cfRule type="cellIs" dxfId="273" priority="6" operator="equal">
      <formula>"ab"</formula>
    </cfRule>
    <cfRule type="cellIs" dxfId="272" priority="7" operator="equal">
      <formula>"ac"</formula>
    </cfRule>
    <cfRule type="cellIs" dxfId="271" priority="8" operator="equal">
      <formula>"abc"</formula>
    </cfRule>
  </conditionalFormatting>
  <conditionalFormatting sqref="AM6:AM700">
    <cfRule type="colorScale" priority="54">
      <colorScale>
        <cfvo type="min"/>
        <cfvo type="percentile" val="50"/>
        <cfvo type="max"/>
        <color rgb="FFF8696B"/>
        <color rgb="FFFFEB84"/>
        <color rgb="FF63BE7B"/>
      </colorScale>
    </cfRule>
  </conditionalFormatting>
  <conditionalFormatting sqref="AN6:AN700">
    <cfRule type="colorScale" priority="55">
      <colorScale>
        <cfvo type="min"/>
        <cfvo type="percentile" val="50"/>
        <cfvo type="num" val="0.97499999999999998"/>
        <color rgb="FF63BE7B"/>
        <color rgb="FFFCFCFF"/>
        <color rgb="FFF8696B"/>
      </colorScale>
    </cfRule>
  </conditionalFormatting>
  <conditionalFormatting sqref="AN7">
    <cfRule type="colorScale" priority="53">
      <colorScale>
        <cfvo type="min"/>
        <cfvo type="percentile" val="50"/>
        <cfvo type="num" val="0.97499999999999998"/>
        <color rgb="FF63BE7B"/>
        <color rgb="FFFCFCFF"/>
        <color rgb="FFF8696B"/>
      </colorScale>
    </cfRule>
  </conditionalFormatting>
  <conditionalFormatting sqref="AP2">
    <cfRule type="cellIs" dxfId="270" priority="52" operator="equal">
      <formula>"Check functions"</formula>
    </cfRule>
  </conditionalFormatting>
  <pageMargins left="0.7" right="0.7" top="0.75" bottom="0.75" header="0.3" footer="0.3"/>
  <pageSetup paperSize="9" scale="36" orientation="portrait" r:id="rId1"/>
  <colBreaks count="1" manualBreakCount="1">
    <brk id="4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7A7FB-ACD4-4F2D-A6FD-26196A66E9D3}">
  <dimension ref="A1:AP37"/>
  <sheetViews>
    <sheetView showGridLines="0" view="pageBreakPreview" zoomScaleNormal="100" zoomScaleSheetLayoutView="100" workbookViewId="0">
      <selection activeCell="G7" sqref="G7"/>
    </sheetView>
  </sheetViews>
  <sheetFormatPr defaultColWidth="9.140625" defaultRowHeight="11.25" x14ac:dyDescent="0.2"/>
  <cols>
    <col min="1" max="1" width="6.7109375" style="3" bestFit="1" customWidth="1"/>
    <col min="2" max="2" width="5.28515625" style="3" bestFit="1" customWidth="1"/>
    <col min="3" max="3" width="5.7109375" style="3" bestFit="1" customWidth="1"/>
    <col min="4" max="4" width="20" style="3" bestFit="1" customWidth="1"/>
    <col min="5" max="5" width="7" style="38" bestFit="1" customWidth="1"/>
    <col min="6" max="6" width="4.7109375" style="3" bestFit="1" customWidth="1"/>
    <col min="7" max="36" width="5.7109375" style="3" customWidth="1"/>
    <col min="37" max="37" width="5" style="12" bestFit="1" customWidth="1"/>
    <col min="38" max="38" width="1.7109375" style="3" customWidth="1"/>
    <col min="39" max="39" width="4" style="4" bestFit="1" customWidth="1"/>
    <col min="40" max="40" width="5.42578125" style="4" bestFit="1" customWidth="1"/>
    <col min="41" max="41" width="3" style="3" customWidth="1"/>
    <col min="42" max="42" width="8.28515625" style="3" bestFit="1" customWidth="1"/>
    <col min="43" max="16384" width="9.140625" style="3"/>
  </cols>
  <sheetData>
    <row r="1" spans="1:42" x14ac:dyDescent="0.2">
      <c r="A1" s="54" t="str">
        <f>+'catSMT-app'!L12</f>
        <v>Table A5-g SCRS catalogue: BOP[MD] (Orcynopsis unicolor)</v>
      </c>
      <c r="B1" s="54"/>
      <c r="C1" s="54"/>
      <c r="D1" s="54"/>
      <c r="E1" s="54"/>
      <c r="F1" s="54"/>
      <c r="G1" s="54"/>
      <c r="H1" s="54"/>
      <c r="I1" s="54"/>
      <c r="J1" s="54"/>
      <c r="K1" s="54"/>
      <c r="L1" s="54"/>
    </row>
    <row r="2" spans="1:42" x14ac:dyDescent="0.2">
      <c r="AP2" s="3" t="str">
        <f>IF((SUM(G3:AJ3)=AP3),"Ok","Check functions")</f>
        <v>Ok</v>
      </c>
    </row>
    <row r="3" spans="1:42" x14ac:dyDescent="0.2">
      <c r="E3" s="50" t="s">
        <v>36</v>
      </c>
      <c r="F3" s="51"/>
      <c r="G3" s="6">
        <f t="shared" ref="G3:AJ3" si="0">SUMIF(G6:G37,"&gt;0")</f>
        <v>252</v>
      </c>
      <c r="H3" s="6">
        <f t="shared" si="0"/>
        <v>176</v>
      </c>
      <c r="I3" s="6">
        <f t="shared" si="0"/>
        <v>115</v>
      </c>
      <c r="J3" s="6">
        <f t="shared" si="0"/>
        <v>132</v>
      </c>
      <c r="K3" s="6">
        <f t="shared" si="0"/>
        <v>227</v>
      </c>
      <c r="L3" s="6">
        <f t="shared" si="0"/>
        <v>130</v>
      </c>
      <c r="M3" s="6">
        <f t="shared" si="0"/>
        <v>217</v>
      </c>
      <c r="N3" s="6">
        <f t="shared" si="0"/>
        <v>145</v>
      </c>
      <c r="O3" s="6">
        <f t="shared" si="0"/>
        <v>154</v>
      </c>
      <c r="P3" s="6">
        <f t="shared" si="0"/>
        <v>137</v>
      </c>
      <c r="Q3" s="6">
        <f t="shared" si="0"/>
        <v>23</v>
      </c>
      <c r="R3" s="6">
        <f t="shared" si="0"/>
        <v>7.89</v>
      </c>
      <c r="S3" s="6">
        <f t="shared" si="0"/>
        <v>1.7</v>
      </c>
      <c r="T3" s="6">
        <f t="shared" si="0"/>
        <v>0</v>
      </c>
      <c r="U3" s="6">
        <f t="shared" si="0"/>
        <v>172</v>
      </c>
      <c r="V3" s="6">
        <f t="shared" si="0"/>
        <v>107</v>
      </c>
      <c r="W3" s="6">
        <f t="shared" si="0"/>
        <v>6.3340000000000005</v>
      </c>
      <c r="X3" s="6">
        <f t="shared" si="0"/>
        <v>14</v>
      </c>
      <c r="Y3" s="6">
        <f t="shared" si="0"/>
        <v>41.74</v>
      </c>
      <c r="Z3" s="6">
        <f t="shared" si="0"/>
        <v>24.346</v>
      </c>
      <c r="AA3" s="6">
        <f t="shared" si="0"/>
        <v>21.110000000000003</v>
      </c>
      <c r="AB3" s="6">
        <f t="shared" si="0"/>
        <v>12.978</v>
      </c>
      <c r="AC3" s="6">
        <f t="shared" si="0"/>
        <v>1078.0880000000002</v>
      </c>
      <c r="AD3" s="6">
        <f t="shared" si="0"/>
        <v>61.879000000000005</v>
      </c>
      <c r="AE3" s="6">
        <f t="shared" si="0"/>
        <v>37.506</v>
      </c>
      <c r="AF3" s="6">
        <f t="shared" si="0"/>
        <v>22.090999999999998</v>
      </c>
      <c r="AG3" s="6">
        <f t="shared" si="0"/>
        <v>51.722999999999992</v>
      </c>
      <c r="AH3" s="6">
        <f t="shared" si="0"/>
        <v>42.562999999999995</v>
      </c>
      <c r="AI3" s="6">
        <f t="shared" si="0"/>
        <v>27.412999999999997</v>
      </c>
      <c r="AJ3" s="44">
        <f t="shared" si="0"/>
        <v>47.268999999999998</v>
      </c>
      <c r="AP3" s="5">
        <f>SUM(AP6:AP37)</f>
        <v>3485.6300000000006</v>
      </c>
    </row>
    <row r="4" spans="1:42" x14ac:dyDescent="0.2">
      <c r="A4" s="43" t="s">
        <v>168</v>
      </c>
      <c r="B4" s="43">
        <v>0</v>
      </c>
    </row>
    <row r="5" spans="1:42" ht="12" x14ac:dyDescent="0.2">
      <c r="A5" s="40" t="s">
        <v>0</v>
      </c>
      <c r="B5" s="40" t="s">
        <v>1</v>
      </c>
      <c r="C5" s="41" t="s">
        <v>2</v>
      </c>
      <c r="D5" s="41" t="s">
        <v>3</v>
      </c>
      <c r="E5" s="41" t="s">
        <v>4</v>
      </c>
      <c r="F5" s="41" t="s">
        <v>5</v>
      </c>
      <c r="G5" s="42">
        <v>1993</v>
      </c>
      <c r="H5" s="42">
        <v>1994</v>
      </c>
      <c r="I5" s="42">
        <v>1995</v>
      </c>
      <c r="J5" s="42">
        <v>1996</v>
      </c>
      <c r="K5" s="42">
        <v>1997</v>
      </c>
      <c r="L5" s="42">
        <v>1998</v>
      </c>
      <c r="M5" s="42">
        <v>1999</v>
      </c>
      <c r="N5" s="42">
        <v>2000</v>
      </c>
      <c r="O5" s="42">
        <v>2001</v>
      </c>
      <c r="P5" s="42">
        <v>2002</v>
      </c>
      <c r="Q5" s="42">
        <v>2003</v>
      </c>
      <c r="R5" s="42">
        <v>2004</v>
      </c>
      <c r="S5" s="42">
        <v>2005</v>
      </c>
      <c r="T5" s="42">
        <v>2006</v>
      </c>
      <c r="U5" s="42">
        <v>2007</v>
      </c>
      <c r="V5" s="42">
        <v>2008</v>
      </c>
      <c r="W5" s="42">
        <v>2009</v>
      </c>
      <c r="X5" s="42">
        <v>2010</v>
      </c>
      <c r="Y5" s="42">
        <v>2011</v>
      </c>
      <c r="Z5" s="42">
        <v>2012</v>
      </c>
      <c r="AA5" s="42">
        <v>2013</v>
      </c>
      <c r="AB5" s="42">
        <v>2014</v>
      </c>
      <c r="AC5" s="42">
        <v>2015</v>
      </c>
      <c r="AD5" s="42">
        <v>2016</v>
      </c>
      <c r="AE5" s="42">
        <v>2017</v>
      </c>
      <c r="AF5" s="42">
        <v>2018</v>
      </c>
      <c r="AG5" s="42">
        <v>2019</v>
      </c>
      <c r="AH5" s="42">
        <v>2020</v>
      </c>
      <c r="AI5" s="42">
        <v>2021</v>
      </c>
      <c r="AJ5" s="42">
        <v>2022</v>
      </c>
      <c r="AK5" s="14" t="s">
        <v>6</v>
      </c>
      <c r="AM5" s="7" t="s">
        <v>39</v>
      </c>
      <c r="AN5" s="7" t="s">
        <v>40</v>
      </c>
      <c r="AP5" s="3" t="str">
        <f>_xlfn.CONCAT("Σ(", G5, "-", RIGHT(AJ5,2), ")")</f>
        <v>Σ(1993-22)</v>
      </c>
    </row>
    <row r="6" spans="1:42" x14ac:dyDescent="0.2">
      <c r="A6" s="3" t="s">
        <v>129</v>
      </c>
      <c r="B6" s="3" t="s">
        <v>70</v>
      </c>
      <c r="C6" s="3" t="s">
        <v>7</v>
      </c>
      <c r="D6" s="3" t="s">
        <v>71</v>
      </c>
      <c r="E6" s="38" t="s">
        <v>11</v>
      </c>
      <c r="F6" s="3" t="s">
        <v>8</v>
      </c>
      <c r="G6" s="5"/>
      <c r="H6" s="5"/>
      <c r="I6" s="5"/>
      <c r="J6" s="5"/>
      <c r="K6" s="5"/>
      <c r="L6" s="5"/>
      <c r="M6" s="5"/>
      <c r="N6" s="5"/>
      <c r="O6" s="5"/>
      <c r="P6" s="5"/>
      <c r="Q6" s="5"/>
      <c r="R6" s="5"/>
      <c r="S6" s="5"/>
      <c r="T6" s="5"/>
      <c r="U6" s="5"/>
      <c r="V6" s="5"/>
      <c r="W6" s="5"/>
      <c r="X6" s="5"/>
      <c r="Y6" s="5">
        <v>2</v>
      </c>
      <c r="Z6" s="5">
        <v>2</v>
      </c>
      <c r="AA6" s="5">
        <v>2</v>
      </c>
      <c r="AB6" s="5">
        <v>2</v>
      </c>
      <c r="AC6" s="5">
        <v>1068</v>
      </c>
      <c r="AD6" s="5">
        <v>27.207999999999998</v>
      </c>
      <c r="AE6" s="5">
        <v>33.389000000000003</v>
      </c>
      <c r="AF6" s="5">
        <v>13.843</v>
      </c>
      <c r="AG6" s="5">
        <v>45.482999999999997</v>
      </c>
      <c r="AH6" s="5">
        <v>6.9779999999999998</v>
      </c>
      <c r="AI6" s="5">
        <v>16.582999999999998</v>
      </c>
      <c r="AJ6" s="5">
        <v>42.664000000000001</v>
      </c>
      <c r="AK6" s="15">
        <v>1</v>
      </c>
      <c r="AM6" s="9">
        <f>+AP6/$AP$3</f>
        <v>0.36210039505053604</v>
      </c>
      <c r="AN6" s="10">
        <f>+AM6</f>
        <v>0.36210039505053604</v>
      </c>
      <c r="AP6" s="5">
        <f>SUM(G6:AJ6)</f>
        <v>1262.1480000000001</v>
      </c>
    </row>
    <row r="7" spans="1:42" x14ac:dyDescent="0.2">
      <c r="A7" s="3" t="s">
        <v>129</v>
      </c>
      <c r="B7" s="3" t="s">
        <v>70</v>
      </c>
      <c r="C7" s="3" t="s">
        <v>7</v>
      </c>
      <c r="D7" s="3" t="s">
        <v>71</v>
      </c>
      <c r="E7" s="38" t="s">
        <v>11</v>
      </c>
      <c r="F7" s="3" t="s">
        <v>9</v>
      </c>
      <c r="G7" s="8"/>
      <c r="H7" s="8"/>
      <c r="I7" s="8"/>
      <c r="J7" s="8"/>
      <c r="K7" s="8"/>
      <c r="L7" s="8"/>
      <c r="M7" s="8"/>
      <c r="N7" s="8"/>
      <c r="O7" s="8"/>
      <c r="P7" s="8"/>
      <c r="Q7" s="8"/>
      <c r="R7" s="8"/>
      <c r="S7" s="8"/>
      <c r="T7" s="8"/>
      <c r="U7" s="8"/>
      <c r="V7" s="8"/>
      <c r="W7" s="8"/>
      <c r="X7" s="8"/>
      <c r="Y7" s="8">
        <v>-1</v>
      </c>
      <c r="Z7" s="8">
        <v>-1</v>
      </c>
      <c r="AA7" s="8">
        <v>-1</v>
      </c>
      <c r="AB7" s="8">
        <v>-1</v>
      </c>
      <c r="AC7" s="8">
        <v>-1</v>
      </c>
      <c r="AD7" s="8">
        <v>-1</v>
      </c>
      <c r="AE7" s="8">
        <v>-1</v>
      </c>
      <c r="AF7" s="8">
        <v>-1</v>
      </c>
      <c r="AG7" s="8">
        <v>-1</v>
      </c>
      <c r="AH7" s="8">
        <v>-1</v>
      </c>
      <c r="AI7" s="8">
        <v>-1</v>
      </c>
      <c r="AJ7" s="8">
        <v>-1</v>
      </c>
      <c r="AK7" s="15">
        <v>1</v>
      </c>
    </row>
    <row r="8" spans="1:42" x14ac:dyDescent="0.2">
      <c r="A8" s="3" t="s">
        <v>129</v>
      </c>
      <c r="B8" s="3" t="s">
        <v>70</v>
      </c>
      <c r="C8" s="3" t="s">
        <v>7</v>
      </c>
      <c r="D8" s="3" t="s">
        <v>72</v>
      </c>
      <c r="E8" s="38" t="s">
        <v>31</v>
      </c>
      <c r="F8" s="3" t="s">
        <v>8</v>
      </c>
      <c r="G8" s="5">
        <v>128</v>
      </c>
      <c r="H8" s="5">
        <v>108</v>
      </c>
      <c r="I8" s="5">
        <v>78</v>
      </c>
      <c r="J8" s="5">
        <v>91</v>
      </c>
      <c r="K8" s="5">
        <v>197</v>
      </c>
      <c r="L8" s="5">
        <v>109</v>
      </c>
      <c r="M8" s="5">
        <v>179</v>
      </c>
      <c r="N8" s="5">
        <v>122</v>
      </c>
      <c r="O8" s="5">
        <v>130</v>
      </c>
      <c r="P8" s="5">
        <v>113</v>
      </c>
      <c r="Q8" s="5"/>
      <c r="R8" s="5"/>
      <c r="S8" s="5"/>
      <c r="T8" s="5"/>
      <c r="U8" s="5"/>
      <c r="V8" s="5"/>
      <c r="W8" s="5"/>
      <c r="X8" s="5"/>
      <c r="Y8" s="5"/>
      <c r="Z8" s="5"/>
      <c r="AA8" s="5"/>
      <c r="AB8" s="5"/>
      <c r="AC8" s="5"/>
      <c r="AD8" s="5"/>
      <c r="AE8" s="5"/>
      <c r="AF8" s="5"/>
      <c r="AG8" s="5"/>
      <c r="AH8" s="5"/>
      <c r="AI8" s="5"/>
      <c r="AJ8" s="5"/>
      <c r="AK8" s="15">
        <v>2</v>
      </c>
      <c r="AM8" s="9">
        <f>+AP8/$AP$3</f>
        <v>0.36004968972610396</v>
      </c>
      <c r="AN8" s="10">
        <f>+AN6+AM8</f>
        <v>0.72215008477664</v>
      </c>
      <c r="AP8" s="5">
        <f>SUM(G8:AJ8)</f>
        <v>1255</v>
      </c>
    </row>
    <row r="9" spans="1:42" x14ac:dyDescent="0.2">
      <c r="A9" s="3" t="s">
        <v>129</v>
      </c>
      <c r="B9" s="3" t="s">
        <v>70</v>
      </c>
      <c r="C9" s="3" t="s">
        <v>7</v>
      </c>
      <c r="D9" s="3" t="s">
        <v>72</v>
      </c>
      <c r="E9" s="38" t="s">
        <v>31</v>
      </c>
      <c r="F9" s="3" t="s">
        <v>9</v>
      </c>
      <c r="G9" s="8">
        <v>-1</v>
      </c>
      <c r="H9" s="8">
        <v>-1</v>
      </c>
      <c r="I9" s="8">
        <v>-1</v>
      </c>
      <c r="J9" s="8">
        <v>-1</v>
      </c>
      <c r="K9" s="8">
        <v>-1</v>
      </c>
      <c r="L9" s="8">
        <v>-1</v>
      </c>
      <c r="M9" s="8">
        <v>-1</v>
      </c>
      <c r="N9" s="8">
        <v>-1</v>
      </c>
      <c r="O9" s="8">
        <v>-1</v>
      </c>
      <c r="P9" s="8">
        <v>-1</v>
      </c>
      <c r="Q9" s="8"/>
      <c r="R9" s="8"/>
      <c r="S9" s="8"/>
      <c r="T9" s="8"/>
      <c r="U9" s="8"/>
      <c r="V9" s="8"/>
      <c r="W9" s="8"/>
      <c r="X9" s="8"/>
      <c r="Y9" s="8"/>
      <c r="Z9" s="8"/>
      <c r="AA9" s="8"/>
      <c r="AB9" s="8"/>
      <c r="AC9" s="8"/>
      <c r="AD9" s="8"/>
      <c r="AE9" s="8"/>
      <c r="AF9" s="8"/>
      <c r="AG9" s="8"/>
      <c r="AH9" s="8"/>
      <c r="AI9" s="8"/>
      <c r="AJ9" s="8"/>
      <c r="AK9" s="15">
        <v>2</v>
      </c>
    </row>
    <row r="10" spans="1:42" x14ac:dyDescent="0.2">
      <c r="A10" s="3" t="s">
        <v>129</v>
      </c>
      <c r="B10" s="3" t="s">
        <v>70</v>
      </c>
      <c r="C10" s="3" t="s">
        <v>7</v>
      </c>
      <c r="D10" s="3" t="s">
        <v>54</v>
      </c>
      <c r="E10" s="38" t="s">
        <v>25</v>
      </c>
      <c r="F10" s="3" t="s">
        <v>8</v>
      </c>
      <c r="G10" s="5"/>
      <c r="H10" s="5"/>
      <c r="I10" s="5"/>
      <c r="J10" s="5"/>
      <c r="K10" s="5"/>
      <c r="L10" s="5"/>
      <c r="M10" s="5"/>
      <c r="N10" s="5"/>
      <c r="O10" s="5"/>
      <c r="P10" s="5"/>
      <c r="Q10" s="5"/>
      <c r="R10" s="5"/>
      <c r="S10" s="5"/>
      <c r="T10" s="5"/>
      <c r="U10" s="5">
        <v>168</v>
      </c>
      <c r="V10" s="5">
        <v>104</v>
      </c>
      <c r="W10" s="5">
        <v>4</v>
      </c>
      <c r="X10" s="5">
        <v>10</v>
      </c>
      <c r="Y10" s="5">
        <v>10</v>
      </c>
      <c r="Z10" s="5">
        <v>5</v>
      </c>
      <c r="AA10" s="5">
        <v>5</v>
      </c>
      <c r="AB10" s="5">
        <v>2</v>
      </c>
      <c r="AC10" s="5">
        <v>2</v>
      </c>
      <c r="AD10" s="5">
        <v>7</v>
      </c>
      <c r="AE10" s="5">
        <v>0.5</v>
      </c>
      <c r="AF10" s="5">
        <v>1.4</v>
      </c>
      <c r="AG10" s="5">
        <v>1</v>
      </c>
      <c r="AH10" s="5">
        <v>6.3</v>
      </c>
      <c r="AI10" s="5">
        <v>1.93</v>
      </c>
      <c r="AJ10" s="5"/>
      <c r="AK10" s="15">
        <v>3</v>
      </c>
      <c r="AM10" s="9">
        <f>+AP10/$AP$3</f>
        <v>9.4137932023766135E-2</v>
      </c>
      <c r="AN10" s="10">
        <f>+AN8+AM10</f>
        <v>0.81628801680040608</v>
      </c>
      <c r="AP10" s="5">
        <f>SUM(G10:AJ10)</f>
        <v>328.13</v>
      </c>
    </row>
    <row r="11" spans="1:42" x14ac:dyDescent="0.2">
      <c r="A11" s="3" t="s">
        <v>129</v>
      </c>
      <c r="B11" s="3" t="s">
        <v>70</v>
      </c>
      <c r="C11" s="3" t="s">
        <v>7</v>
      </c>
      <c r="D11" s="3" t="s">
        <v>54</v>
      </c>
      <c r="E11" s="38" t="s">
        <v>25</v>
      </c>
      <c r="F11" s="3" t="s">
        <v>9</v>
      </c>
      <c r="G11" s="8"/>
      <c r="H11" s="8"/>
      <c r="I11" s="8"/>
      <c r="J11" s="8"/>
      <c r="K11" s="8"/>
      <c r="L11" s="8"/>
      <c r="M11" s="8"/>
      <c r="N11" s="8"/>
      <c r="O11" s="8"/>
      <c r="P11" s="8"/>
      <c r="Q11" s="8"/>
      <c r="R11" s="8"/>
      <c r="S11" s="8"/>
      <c r="T11" s="8"/>
      <c r="U11" s="8">
        <v>-1</v>
      </c>
      <c r="V11" s="8">
        <v>-1</v>
      </c>
      <c r="W11" s="8">
        <v>-1</v>
      </c>
      <c r="X11" s="8">
        <v>-1</v>
      </c>
      <c r="Y11" s="8">
        <v>-1</v>
      </c>
      <c r="Z11" s="8">
        <v>-1</v>
      </c>
      <c r="AA11" s="8">
        <v>-1</v>
      </c>
      <c r="AB11" s="8">
        <v>-1</v>
      </c>
      <c r="AC11" s="8">
        <v>-1</v>
      </c>
      <c r="AD11" s="8">
        <v>-1</v>
      </c>
      <c r="AE11" s="8">
        <v>-1</v>
      </c>
      <c r="AF11" s="8">
        <v>-1</v>
      </c>
      <c r="AG11" s="8">
        <v>-1</v>
      </c>
      <c r="AH11" s="8">
        <v>-1</v>
      </c>
      <c r="AI11" s="8">
        <v>-1</v>
      </c>
      <c r="AJ11" s="8"/>
      <c r="AK11" s="15">
        <v>3</v>
      </c>
    </row>
    <row r="12" spans="1:42" x14ac:dyDescent="0.2">
      <c r="A12" s="3" t="s">
        <v>129</v>
      </c>
      <c r="B12" s="3" t="s">
        <v>70</v>
      </c>
      <c r="C12" s="3" t="s">
        <v>7</v>
      </c>
      <c r="D12" s="3" t="s">
        <v>72</v>
      </c>
      <c r="E12" s="38" t="s">
        <v>21</v>
      </c>
      <c r="F12" s="3" t="s">
        <v>8</v>
      </c>
      <c r="G12" s="5">
        <v>70</v>
      </c>
      <c r="H12" s="5">
        <v>45</v>
      </c>
      <c r="I12" s="5">
        <v>14</v>
      </c>
      <c r="J12" s="5">
        <v>28</v>
      </c>
      <c r="K12" s="5">
        <v>27</v>
      </c>
      <c r="L12" s="5">
        <v>19</v>
      </c>
      <c r="M12" s="5">
        <v>37</v>
      </c>
      <c r="N12" s="5">
        <v>13</v>
      </c>
      <c r="O12" s="5">
        <v>15</v>
      </c>
      <c r="P12" s="5">
        <v>15</v>
      </c>
      <c r="Q12" s="5"/>
      <c r="R12" s="5"/>
      <c r="S12" s="5"/>
      <c r="T12" s="5"/>
      <c r="U12" s="5"/>
      <c r="V12" s="5"/>
      <c r="W12" s="5"/>
      <c r="X12" s="5"/>
      <c r="Y12" s="5"/>
      <c r="Z12" s="5"/>
      <c r="AA12" s="5"/>
      <c r="AB12" s="5"/>
      <c r="AC12" s="5"/>
      <c r="AD12" s="5"/>
      <c r="AE12" s="5"/>
      <c r="AF12" s="5"/>
      <c r="AG12" s="5"/>
      <c r="AH12" s="5"/>
      <c r="AI12" s="5"/>
      <c r="AJ12" s="5"/>
      <c r="AK12" s="15">
        <v>4</v>
      </c>
      <c r="AM12" s="9">
        <f>+AP12/$AP$3</f>
        <v>8.1190487802778821E-2</v>
      </c>
      <c r="AN12" s="10">
        <f>+AN10+AM12</f>
        <v>0.8974785046031849</v>
      </c>
      <c r="AP12" s="5">
        <f>SUM(G12:AJ12)</f>
        <v>283</v>
      </c>
    </row>
    <row r="13" spans="1:42" x14ac:dyDescent="0.2">
      <c r="A13" s="3" t="s">
        <v>129</v>
      </c>
      <c r="B13" s="3" t="s">
        <v>70</v>
      </c>
      <c r="C13" s="3" t="s">
        <v>7</v>
      </c>
      <c r="D13" s="3" t="s">
        <v>72</v>
      </c>
      <c r="E13" s="38" t="s">
        <v>21</v>
      </c>
      <c r="F13" s="3" t="s">
        <v>9</v>
      </c>
      <c r="G13" s="8">
        <v>-1</v>
      </c>
      <c r="H13" s="8">
        <v>-1</v>
      </c>
      <c r="I13" s="8">
        <v>-1</v>
      </c>
      <c r="J13" s="8">
        <v>-1</v>
      </c>
      <c r="K13" s="8">
        <v>-1</v>
      </c>
      <c r="L13" s="8">
        <v>-1</v>
      </c>
      <c r="M13" s="8">
        <v>-1</v>
      </c>
      <c r="N13" s="8">
        <v>-1</v>
      </c>
      <c r="O13" s="8">
        <v>-1</v>
      </c>
      <c r="P13" s="8">
        <v>-1</v>
      </c>
      <c r="Q13" s="8"/>
      <c r="R13" s="8"/>
      <c r="S13" s="8"/>
      <c r="T13" s="8"/>
      <c r="U13" s="8"/>
      <c r="V13" s="8"/>
      <c r="W13" s="8"/>
      <c r="X13" s="8"/>
      <c r="Y13" s="8"/>
      <c r="Z13" s="8"/>
      <c r="AA13" s="8"/>
      <c r="AB13" s="8"/>
      <c r="AC13" s="8"/>
      <c r="AD13" s="8"/>
      <c r="AE13" s="8"/>
      <c r="AF13" s="8"/>
      <c r="AG13" s="8"/>
      <c r="AH13" s="8"/>
      <c r="AI13" s="8"/>
      <c r="AJ13" s="8"/>
      <c r="AK13" s="15">
        <v>4</v>
      </c>
    </row>
    <row r="14" spans="1:42" x14ac:dyDescent="0.2">
      <c r="A14" s="3" t="s">
        <v>129</v>
      </c>
      <c r="B14" s="3" t="s">
        <v>70</v>
      </c>
      <c r="C14" s="3" t="s">
        <v>7</v>
      </c>
      <c r="D14" s="3" t="s">
        <v>54</v>
      </c>
      <c r="E14" s="38" t="s">
        <v>31</v>
      </c>
      <c r="F14" s="3" t="s">
        <v>8</v>
      </c>
      <c r="G14" s="3">
        <v>14</v>
      </c>
      <c r="H14" s="3">
        <v>23</v>
      </c>
      <c r="I14" s="3">
        <v>23</v>
      </c>
      <c r="J14" s="3">
        <v>13</v>
      </c>
      <c r="K14" s="3">
        <v>3</v>
      </c>
      <c r="L14" s="3">
        <v>2</v>
      </c>
      <c r="M14" s="3">
        <v>1</v>
      </c>
      <c r="N14" s="3">
        <v>10</v>
      </c>
      <c r="O14" s="3">
        <v>9</v>
      </c>
      <c r="P14" s="3">
        <v>9</v>
      </c>
      <c r="Q14" s="3">
        <v>9</v>
      </c>
      <c r="R14" s="3">
        <v>4</v>
      </c>
      <c r="AK14" s="12">
        <v>5</v>
      </c>
      <c r="AM14" s="9">
        <f>+AP14/$AP$3</f>
        <v>3.4427061965842609E-2</v>
      </c>
      <c r="AN14" s="10">
        <f>+AN12+AM14</f>
        <v>0.93190556656902745</v>
      </c>
      <c r="AP14" s="5">
        <f>SUM(G14:AJ14)</f>
        <v>120</v>
      </c>
    </row>
    <row r="15" spans="1:42" ht="12" thickBot="1" x14ac:dyDescent="0.25">
      <c r="A15" s="3" t="s">
        <v>129</v>
      </c>
      <c r="B15" s="3" t="s">
        <v>70</v>
      </c>
      <c r="C15" s="3" t="s">
        <v>7</v>
      </c>
      <c r="D15" s="3" t="s">
        <v>54</v>
      </c>
      <c r="E15" s="38" t="s">
        <v>31</v>
      </c>
      <c r="F15" s="3" t="s">
        <v>9</v>
      </c>
      <c r="G15" s="8">
        <v>-1</v>
      </c>
      <c r="H15" s="8">
        <v>-1</v>
      </c>
      <c r="I15" s="8">
        <v>-1</v>
      </c>
      <c r="J15" s="8">
        <v>-1</v>
      </c>
      <c r="K15" s="8">
        <v>-1</v>
      </c>
      <c r="L15" s="8">
        <v>-1</v>
      </c>
      <c r="M15" s="8">
        <v>-1</v>
      </c>
      <c r="N15" s="8">
        <v>-1</v>
      </c>
      <c r="O15" s="8">
        <v>-1</v>
      </c>
      <c r="P15" s="8">
        <v>-1</v>
      </c>
      <c r="Q15" s="8">
        <v>-1</v>
      </c>
      <c r="R15" s="8">
        <v>-1</v>
      </c>
      <c r="S15" s="8"/>
      <c r="T15" s="8"/>
      <c r="U15" s="8"/>
      <c r="V15" s="8"/>
      <c r="W15" s="8"/>
      <c r="X15" s="8"/>
      <c r="Y15" s="8"/>
      <c r="Z15" s="8"/>
      <c r="AA15" s="8"/>
      <c r="AB15" s="8"/>
      <c r="AC15" s="8"/>
      <c r="AD15" s="8"/>
      <c r="AE15" s="8"/>
      <c r="AF15" s="8"/>
      <c r="AG15" s="8"/>
      <c r="AH15" s="8"/>
      <c r="AI15" s="8"/>
      <c r="AJ15" s="8"/>
      <c r="AK15" s="33">
        <v>5</v>
      </c>
    </row>
    <row r="16" spans="1:42" x14ac:dyDescent="0.2">
      <c r="A16" s="3" t="s">
        <v>129</v>
      </c>
      <c r="B16" s="3" t="s">
        <v>70</v>
      </c>
      <c r="C16" s="3" t="s">
        <v>7</v>
      </c>
      <c r="D16" s="3" t="s">
        <v>54</v>
      </c>
      <c r="E16" s="38" t="s">
        <v>27</v>
      </c>
      <c r="F16" s="3" t="s">
        <v>8</v>
      </c>
      <c r="G16" s="8"/>
      <c r="H16" s="8"/>
      <c r="I16" s="8"/>
      <c r="J16" s="8"/>
      <c r="K16" s="8"/>
      <c r="L16" s="8"/>
      <c r="M16" s="8"/>
      <c r="N16" s="8"/>
      <c r="O16" s="8"/>
      <c r="P16" s="8"/>
      <c r="Q16" s="8"/>
      <c r="R16" s="8">
        <v>2</v>
      </c>
      <c r="S16" s="8"/>
      <c r="T16" s="8"/>
      <c r="U16" s="8"/>
      <c r="V16" s="8"/>
      <c r="W16" s="8"/>
      <c r="X16" s="8"/>
      <c r="Y16" s="8">
        <v>9</v>
      </c>
      <c r="Z16" s="8">
        <v>4</v>
      </c>
      <c r="AA16" s="8">
        <v>4.7</v>
      </c>
      <c r="AB16" s="8">
        <v>4.7</v>
      </c>
      <c r="AC16" s="8">
        <v>4.2</v>
      </c>
      <c r="AD16" s="8">
        <v>20.5</v>
      </c>
      <c r="AE16" s="8">
        <v>1.8</v>
      </c>
      <c r="AF16" s="8">
        <v>5.0999999999999996</v>
      </c>
      <c r="AG16" s="8">
        <v>3.5</v>
      </c>
      <c r="AH16" s="8">
        <v>22.5</v>
      </c>
      <c r="AI16" s="8">
        <v>6.9</v>
      </c>
      <c r="AJ16" s="8">
        <v>0.41</v>
      </c>
      <c r="AK16" s="12">
        <v>6</v>
      </c>
      <c r="AM16" s="9">
        <f>+AP16/$AP$3</f>
        <v>2.5622340868078363E-2</v>
      </c>
      <c r="AN16" s="10">
        <f>+AN14+AM16</f>
        <v>0.95752790743710581</v>
      </c>
      <c r="AP16" s="5">
        <f>SUM(G16:AJ16)</f>
        <v>89.31</v>
      </c>
    </row>
    <row r="17" spans="1:42" x14ac:dyDescent="0.2">
      <c r="A17" s="3" t="s">
        <v>129</v>
      </c>
      <c r="B17" s="3" t="s">
        <v>70</v>
      </c>
      <c r="C17" s="3" t="s">
        <v>7</v>
      </c>
      <c r="D17" s="3" t="s">
        <v>54</v>
      </c>
      <c r="E17" s="38" t="s">
        <v>27</v>
      </c>
      <c r="F17" s="3" t="s">
        <v>9</v>
      </c>
      <c r="G17" s="8"/>
      <c r="H17" s="8"/>
      <c r="I17" s="8"/>
      <c r="J17" s="8"/>
      <c r="K17" s="8"/>
      <c r="L17" s="8"/>
      <c r="M17" s="8"/>
      <c r="N17" s="8"/>
      <c r="O17" s="8"/>
      <c r="P17" s="8"/>
      <c r="Q17" s="8"/>
      <c r="R17" s="8">
        <v>-1</v>
      </c>
      <c r="S17" s="8"/>
      <c r="T17" s="8"/>
      <c r="U17" s="8"/>
      <c r="V17" s="8"/>
      <c r="W17" s="8"/>
      <c r="X17" s="8"/>
      <c r="Y17" s="8">
        <v>-1</v>
      </c>
      <c r="Z17" s="8">
        <v>-1</v>
      </c>
      <c r="AA17" s="8">
        <v>-1</v>
      </c>
      <c r="AB17" s="8">
        <v>-1</v>
      </c>
      <c r="AC17" s="8">
        <v>-1</v>
      </c>
      <c r="AD17" s="8">
        <v>-1</v>
      </c>
      <c r="AE17" s="8">
        <v>-1</v>
      </c>
      <c r="AF17" s="8">
        <v>-1</v>
      </c>
      <c r="AG17" s="8">
        <v>-1</v>
      </c>
      <c r="AH17" s="8">
        <v>-1</v>
      </c>
      <c r="AI17" s="8">
        <v>-1</v>
      </c>
      <c r="AJ17" s="8">
        <v>-1</v>
      </c>
      <c r="AK17" s="12">
        <v>6</v>
      </c>
    </row>
    <row r="18" spans="1:42" x14ac:dyDescent="0.2">
      <c r="A18" s="3" t="s">
        <v>129</v>
      </c>
      <c r="B18" s="3" t="s">
        <v>70</v>
      </c>
      <c r="C18" s="3" t="s">
        <v>7</v>
      </c>
      <c r="D18" s="3" t="s">
        <v>54</v>
      </c>
      <c r="E18" s="38" t="s">
        <v>11</v>
      </c>
      <c r="F18" s="3" t="s">
        <v>8</v>
      </c>
      <c r="G18" s="8"/>
      <c r="H18" s="8"/>
      <c r="I18" s="8"/>
      <c r="J18" s="8"/>
      <c r="K18" s="8"/>
      <c r="L18" s="8"/>
      <c r="M18" s="8"/>
      <c r="N18" s="8"/>
      <c r="O18" s="8"/>
      <c r="P18" s="8"/>
      <c r="Q18" s="8">
        <v>11</v>
      </c>
      <c r="R18" s="8">
        <v>1</v>
      </c>
      <c r="S18" s="8">
        <v>1</v>
      </c>
      <c r="T18" s="8"/>
      <c r="U18" s="8">
        <v>4</v>
      </c>
      <c r="V18" s="8">
        <v>3</v>
      </c>
      <c r="W18" s="8">
        <v>2</v>
      </c>
      <c r="X18" s="8">
        <v>4</v>
      </c>
      <c r="Y18" s="8">
        <v>11</v>
      </c>
      <c r="Z18" s="8">
        <v>6</v>
      </c>
      <c r="AA18" s="8">
        <v>6</v>
      </c>
      <c r="AB18" s="8">
        <v>1</v>
      </c>
      <c r="AC18" s="8">
        <v>1.5</v>
      </c>
      <c r="AD18" s="8">
        <v>5</v>
      </c>
      <c r="AE18" s="8">
        <v>0.5</v>
      </c>
      <c r="AF18" s="8">
        <v>1.4</v>
      </c>
      <c r="AG18" s="8">
        <v>1</v>
      </c>
      <c r="AH18" s="8">
        <v>6.5</v>
      </c>
      <c r="AI18" s="8">
        <v>2</v>
      </c>
      <c r="AJ18" s="8">
        <v>0.13</v>
      </c>
      <c r="AK18" s="12">
        <v>7</v>
      </c>
      <c r="AM18" s="9">
        <f>+AP18/$AP$3</f>
        <v>1.9517275212802273E-2</v>
      </c>
      <c r="AN18" s="10">
        <f>+AN16+AM18</f>
        <v>0.97704518264990803</v>
      </c>
      <c r="AP18" s="5">
        <f>SUM(G18:AJ18)</f>
        <v>68.03</v>
      </c>
    </row>
    <row r="19" spans="1:42" x14ac:dyDescent="0.2">
      <c r="A19" s="3" t="s">
        <v>129</v>
      </c>
      <c r="B19" s="3" t="s">
        <v>70</v>
      </c>
      <c r="C19" s="3" t="s">
        <v>7</v>
      </c>
      <c r="D19" s="3" t="s">
        <v>54</v>
      </c>
      <c r="E19" s="38" t="s">
        <v>11</v>
      </c>
      <c r="F19" s="3" t="s">
        <v>9</v>
      </c>
      <c r="G19" s="8"/>
      <c r="H19" s="8"/>
      <c r="I19" s="8"/>
      <c r="J19" s="8"/>
      <c r="K19" s="8"/>
      <c r="L19" s="8"/>
      <c r="M19" s="8"/>
      <c r="N19" s="8"/>
      <c r="O19" s="8"/>
      <c r="P19" s="8"/>
      <c r="Q19" s="8">
        <v>-1</v>
      </c>
      <c r="R19" s="8">
        <v>-1</v>
      </c>
      <c r="S19" s="8">
        <v>-1</v>
      </c>
      <c r="T19" s="8"/>
      <c r="U19" s="8">
        <v>-1</v>
      </c>
      <c r="V19" s="8">
        <v>-1</v>
      </c>
      <c r="W19" s="8">
        <v>-1</v>
      </c>
      <c r="X19" s="8">
        <v>-1</v>
      </c>
      <c r="Y19" s="8">
        <v>-1</v>
      </c>
      <c r="Z19" s="8">
        <v>-1</v>
      </c>
      <c r="AA19" s="8">
        <v>-1</v>
      </c>
      <c r="AB19" s="8">
        <v>-1</v>
      </c>
      <c r="AC19" s="8">
        <v>-1</v>
      </c>
      <c r="AD19" s="8">
        <v>-1</v>
      </c>
      <c r="AE19" s="8">
        <v>-1</v>
      </c>
      <c r="AF19" s="8">
        <v>-1</v>
      </c>
      <c r="AG19" s="8">
        <v>-1</v>
      </c>
      <c r="AH19" s="8">
        <v>-1</v>
      </c>
      <c r="AI19" s="8">
        <v>-1</v>
      </c>
      <c r="AJ19" s="8">
        <v>-1</v>
      </c>
      <c r="AK19" s="12">
        <v>7</v>
      </c>
    </row>
    <row r="20" spans="1:42" x14ac:dyDescent="0.2">
      <c r="A20" s="3" t="s">
        <v>129</v>
      </c>
      <c r="B20" s="3" t="s">
        <v>70</v>
      </c>
      <c r="C20" s="3" t="s">
        <v>7</v>
      </c>
      <c r="D20" s="3" t="s">
        <v>76</v>
      </c>
      <c r="E20" s="38" t="s">
        <v>11</v>
      </c>
      <c r="F20" s="3" t="s">
        <v>8</v>
      </c>
      <c r="G20" s="8">
        <v>40</v>
      </c>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12">
        <v>8</v>
      </c>
      <c r="AM20" s="9">
        <f>+AP20/$AP$3</f>
        <v>1.1475687321947536E-2</v>
      </c>
      <c r="AN20" s="10">
        <f>+AN18+AM20</f>
        <v>0.98852086997185551</v>
      </c>
      <c r="AP20" s="5">
        <f>SUM(G20:AJ20)</f>
        <v>40</v>
      </c>
    </row>
    <row r="21" spans="1:42" x14ac:dyDescent="0.2">
      <c r="A21" s="3" t="s">
        <v>129</v>
      </c>
      <c r="B21" s="3" t="s">
        <v>70</v>
      </c>
      <c r="C21" s="3" t="s">
        <v>7</v>
      </c>
      <c r="D21" s="3" t="s">
        <v>76</v>
      </c>
      <c r="E21" s="38" t="s">
        <v>11</v>
      </c>
      <c r="F21" s="3" t="s">
        <v>9</v>
      </c>
      <c r="G21" s="8">
        <v>-1</v>
      </c>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12">
        <v>8</v>
      </c>
    </row>
    <row r="22" spans="1:42" x14ac:dyDescent="0.2">
      <c r="A22" s="3" t="s">
        <v>129</v>
      </c>
      <c r="B22" s="3" t="s">
        <v>70</v>
      </c>
      <c r="C22" s="3" t="s">
        <v>7</v>
      </c>
      <c r="D22" s="3" t="s">
        <v>72</v>
      </c>
      <c r="E22" s="38" t="s">
        <v>25</v>
      </c>
      <c r="F22" s="3" t="s">
        <v>8</v>
      </c>
      <c r="G22" s="8"/>
      <c r="H22" s="8"/>
      <c r="I22" s="8"/>
      <c r="J22" s="8"/>
      <c r="K22" s="8"/>
      <c r="L22" s="8"/>
      <c r="M22" s="8"/>
      <c r="N22" s="8"/>
      <c r="O22" s="8"/>
      <c r="P22" s="8"/>
      <c r="Q22" s="8"/>
      <c r="R22" s="8"/>
      <c r="S22" s="8"/>
      <c r="T22" s="8"/>
      <c r="U22" s="8"/>
      <c r="V22" s="8"/>
      <c r="W22" s="8"/>
      <c r="X22" s="8"/>
      <c r="Y22" s="8">
        <v>8.39</v>
      </c>
      <c r="Z22" s="8">
        <v>7.109</v>
      </c>
      <c r="AA22" s="8">
        <v>3.1</v>
      </c>
      <c r="AB22" s="8">
        <v>1.89</v>
      </c>
      <c r="AC22" s="8">
        <v>0.85299999999999998</v>
      </c>
      <c r="AD22" s="8">
        <v>6.9000000000000006E-2</v>
      </c>
      <c r="AE22" s="8">
        <v>0.877</v>
      </c>
      <c r="AF22" s="8">
        <v>3.5000000000000003E-2</v>
      </c>
      <c r="AG22" s="8">
        <v>0.69</v>
      </c>
      <c r="AH22" s="8">
        <v>0.18099999999999999</v>
      </c>
      <c r="AI22" s="8"/>
      <c r="AJ22" s="8">
        <v>4.0650000000000004</v>
      </c>
      <c r="AK22" s="12">
        <v>9</v>
      </c>
      <c r="AM22" s="9">
        <f>+AP22/$AP$3</f>
        <v>7.8203940177241985E-3</v>
      </c>
      <c r="AN22" s="10">
        <f>+AN20+AM22</f>
        <v>0.99634126398957967</v>
      </c>
      <c r="AP22" s="5">
        <f>SUM(G22:AJ22)</f>
        <v>27.259000000000004</v>
      </c>
    </row>
    <row r="23" spans="1:42" x14ac:dyDescent="0.2">
      <c r="A23" s="3" t="s">
        <v>129</v>
      </c>
      <c r="B23" s="3" t="s">
        <v>70</v>
      </c>
      <c r="C23" s="3" t="s">
        <v>7</v>
      </c>
      <c r="D23" s="3" t="s">
        <v>72</v>
      </c>
      <c r="E23" s="38" t="s">
        <v>25</v>
      </c>
      <c r="F23" s="3" t="s">
        <v>9</v>
      </c>
      <c r="G23" s="8"/>
      <c r="H23" s="8"/>
      <c r="I23" s="8"/>
      <c r="J23" s="8"/>
      <c r="K23" s="8"/>
      <c r="L23" s="8"/>
      <c r="M23" s="8"/>
      <c r="N23" s="8"/>
      <c r="O23" s="8"/>
      <c r="P23" s="8"/>
      <c r="Q23" s="8"/>
      <c r="R23" s="8"/>
      <c r="S23" s="8"/>
      <c r="T23" s="8"/>
      <c r="U23" s="8"/>
      <c r="V23" s="8"/>
      <c r="W23" s="8"/>
      <c r="X23" s="8"/>
      <c r="Y23" s="8" t="s">
        <v>13</v>
      </c>
      <c r="Z23" s="8" t="s">
        <v>13</v>
      </c>
      <c r="AA23" s="8" t="s">
        <v>13</v>
      </c>
      <c r="AB23" s="8" t="s">
        <v>13</v>
      </c>
      <c r="AC23" s="8" t="s">
        <v>13</v>
      </c>
      <c r="AD23" s="8">
        <v>-1</v>
      </c>
      <c r="AE23" s="8">
        <v>-1</v>
      </c>
      <c r="AF23" s="8">
        <v>-1</v>
      </c>
      <c r="AG23" s="8">
        <v>-1</v>
      </c>
      <c r="AH23" s="8" t="s">
        <v>13</v>
      </c>
      <c r="AI23" s="8"/>
      <c r="AJ23" s="8" t="s">
        <v>13</v>
      </c>
      <c r="AK23" s="12">
        <v>9</v>
      </c>
    </row>
    <row r="24" spans="1:42" x14ac:dyDescent="0.2">
      <c r="A24" s="3" t="s">
        <v>129</v>
      </c>
      <c r="B24" s="3" t="s">
        <v>70</v>
      </c>
      <c r="C24" s="3" t="s">
        <v>7</v>
      </c>
      <c r="D24" s="3" t="s">
        <v>72</v>
      </c>
      <c r="E24" s="38" t="s">
        <v>11</v>
      </c>
      <c r="F24" s="3" t="s">
        <v>8</v>
      </c>
      <c r="G24" s="8"/>
      <c r="H24" s="8"/>
      <c r="I24" s="8"/>
      <c r="J24" s="8"/>
      <c r="K24" s="8"/>
      <c r="L24" s="8"/>
      <c r="M24" s="8"/>
      <c r="N24" s="8"/>
      <c r="O24" s="8"/>
      <c r="P24" s="8"/>
      <c r="Q24" s="8"/>
      <c r="R24" s="8"/>
      <c r="S24" s="8"/>
      <c r="T24" s="8"/>
      <c r="U24" s="8"/>
      <c r="V24" s="8"/>
      <c r="W24" s="8"/>
      <c r="X24" s="8"/>
      <c r="Y24" s="8">
        <v>1.0900000000000001</v>
      </c>
      <c r="Z24" s="8">
        <v>0.23699999999999999</v>
      </c>
      <c r="AA24" s="8">
        <v>0.01</v>
      </c>
      <c r="AB24" s="8">
        <v>1.35</v>
      </c>
      <c r="AC24" s="8">
        <v>1.46</v>
      </c>
      <c r="AD24" s="8">
        <v>2.085</v>
      </c>
      <c r="AE24" s="8">
        <v>0.44</v>
      </c>
      <c r="AF24" s="8">
        <v>0.28999999999999998</v>
      </c>
      <c r="AG24" s="8">
        <v>0.05</v>
      </c>
      <c r="AH24" s="8">
        <v>0.104</v>
      </c>
      <c r="AI24" s="8"/>
      <c r="AJ24" s="8"/>
      <c r="AK24" s="12">
        <v>10</v>
      </c>
      <c r="AM24" s="9">
        <f>+AP24/$AP$3</f>
        <v>2.0415247745744669E-3</v>
      </c>
      <c r="AN24" s="10">
        <f>+AN22+AM24</f>
        <v>0.99838278876415409</v>
      </c>
      <c r="AP24" s="5">
        <f>SUM(G24:AJ24)</f>
        <v>7.1160000000000005</v>
      </c>
    </row>
    <row r="25" spans="1:42" x14ac:dyDescent="0.2">
      <c r="A25" s="3" t="s">
        <v>129</v>
      </c>
      <c r="B25" s="3" t="s">
        <v>70</v>
      </c>
      <c r="C25" s="3" t="s">
        <v>7</v>
      </c>
      <c r="D25" s="3" t="s">
        <v>72</v>
      </c>
      <c r="E25" s="38" t="s">
        <v>11</v>
      </c>
      <c r="F25" s="3" t="s">
        <v>9</v>
      </c>
      <c r="G25" s="8"/>
      <c r="H25" s="8"/>
      <c r="I25" s="8"/>
      <c r="J25" s="8"/>
      <c r="K25" s="8"/>
      <c r="L25" s="8"/>
      <c r="M25" s="8"/>
      <c r="N25" s="8"/>
      <c r="O25" s="8"/>
      <c r="P25" s="8"/>
      <c r="Q25" s="8"/>
      <c r="R25" s="8"/>
      <c r="S25" s="8"/>
      <c r="T25" s="8"/>
      <c r="U25" s="8"/>
      <c r="V25" s="8"/>
      <c r="W25" s="8"/>
      <c r="X25" s="8"/>
      <c r="Y25" s="8" t="s">
        <v>13</v>
      </c>
      <c r="Z25" s="8" t="s">
        <v>13</v>
      </c>
      <c r="AA25" s="8">
        <v>-1</v>
      </c>
      <c r="AB25" s="8" t="s">
        <v>13</v>
      </c>
      <c r="AC25" s="8" t="s">
        <v>13</v>
      </c>
      <c r="AD25" s="8">
        <v>-1</v>
      </c>
      <c r="AE25" s="8">
        <v>-1</v>
      </c>
      <c r="AF25" s="8">
        <v>-1</v>
      </c>
      <c r="AG25" s="8" t="s">
        <v>13</v>
      </c>
      <c r="AH25" s="8" t="s">
        <v>13</v>
      </c>
      <c r="AI25" s="8"/>
      <c r="AJ25" s="8"/>
      <c r="AK25" s="12">
        <v>10</v>
      </c>
    </row>
    <row r="26" spans="1:42" x14ac:dyDescent="0.2">
      <c r="A26" s="3" t="s">
        <v>129</v>
      </c>
      <c r="B26" s="3" t="s">
        <v>70</v>
      </c>
      <c r="C26" s="3" t="s">
        <v>7</v>
      </c>
      <c r="D26" s="3" t="s">
        <v>71</v>
      </c>
      <c r="E26" s="38" t="s">
        <v>21</v>
      </c>
      <c r="F26" s="3" t="s">
        <v>8</v>
      </c>
      <c r="G26" s="8"/>
      <c r="H26" s="8"/>
      <c r="I26" s="8"/>
      <c r="J26" s="8"/>
      <c r="K26" s="8"/>
      <c r="L26" s="8"/>
      <c r="M26" s="8"/>
      <c r="N26" s="8"/>
      <c r="O26" s="8"/>
      <c r="P26" s="8"/>
      <c r="Q26" s="8">
        <v>3</v>
      </c>
      <c r="R26" s="8">
        <v>0.89</v>
      </c>
      <c r="S26" s="8"/>
      <c r="T26" s="8"/>
      <c r="U26" s="8"/>
      <c r="V26" s="8"/>
      <c r="W26" s="8"/>
      <c r="X26" s="8"/>
      <c r="Y26" s="8"/>
      <c r="Z26" s="8"/>
      <c r="AA26" s="8"/>
      <c r="AB26" s="8"/>
      <c r="AC26" s="8"/>
      <c r="AD26" s="8"/>
      <c r="AE26" s="8"/>
      <c r="AF26" s="8"/>
      <c r="AG26" s="8"/>
      <c r="AH26" s="8"/>
      <c r="AI26" s="8"/>
      <c r="AJ26" s="8"/>
      <c r="AK26" s="12">
        <v>11</v>
      </c>
      <c r="AM26" s="9">
        <f>+AP26/$AP$3</f>
        <v>1.116010592059398E-3</v>
      </c>
      <c r="AN26" s="10">
        <f>+AN24+AM26</f>
        <v>0.99949879935621344</v>
      </c>
      <c r="AP26" s="5">
        <f>SUM(G26:AJ26)</f>
        <v>3.89</v>
      </c>
    </row>
    <row r="27" spans="1:42" x14ac:dyDescent="0.2">
      <c r="A27" s="3" t="s">
        <v>129</v>
      </c>
      <c r="B27" s="3" t="s">
        <v>70</v>
      </c>
      <c r="C27" s="3" t="s">
        <v>7</v>
      </c>
      <c r="D27" s="3" t="s">
        <v>71</v>
      </c>
      <c r="E27" s="38" t="s">
        <v>21</v>
      </c>
      <c r="F27" s="3" t="s">
        <v>9</v>
      </c>
      <c r="G27" s="8"/>
      <c r="H27" s="8"/>
      <c r="I27" s="8"/>
      <c r="J27" s="8"/>
      <c r="K27" s="8"/>
      <c r="L27" s="8"/>
      <c r="M27" s="8"/>
      <c r="N27" s="8"/>
      <c r="O27" s="8"/>
      <c r="P27" s="8"/>
      <c r="Q27" s="8">
        <v>-1</v>
      </c>
      <c r="R27" s="8">
        <v>-1</v>
      </c>
      <c r="S27" s="8"/>
      <c r="T27" s="8"/>
      <c r="U27" s="8"/>
      <c r="V27" s="8"/>
      <c r="W27" s="8"/>
      <c r="X27" s="8"/>
      <c r="Y27" s="8"/>
      <c r="Z27" s="8"/>
      <c r="AA27" s="8"/>
      <c r="AB27" s="8"/>
      <c r="AC27" s="8"/>
      <c r="AD27" s="8"/>
      <c r="AE27" s="8"/>
      <c r="AF27" s="8"/>
      <c r="AG27" s="8"/>
      <c r="AH27" s="8"/>
      <c r="AI27" s="8"/>
      <c r="AJ27" s="8"/>
      <c r="AK27" s="12">
        <v>11</v>
      </c>
    </row>
    <row r="28" spans="1:42" x14ac:dyDescent="0.2">
      <c r="A28" s="3" t="s">
        <v>129</v>
      </c>
      <c r="B28" s="3" t="s">
        <v>70</v>
      </c>
      <c r="C28" s="3" t="s">
        <v>7</v>
      </c>
      <c r="D28" s="3" t="s">
        <v>137</v>
      </c>
      <c r="E28" s="38" t="s">
        <v>31</v>
      </c>
      <c r="F28" s="3" t="s">
        <v>8</v>
      </c>
      <c r="G28" s="8"/>
      <c r="H28" s="8"/>
      <c r="I28" s="8"/>
      <c r="J28" s="8"/>
      <c r="K28" s="8"/>
      <c r="L28" s="8"/>
      <c r="M28" s="8"/>
      <c r="N28" s="8"/>
      <c r="O28" s="8"/>
      <c r="P28" s="8"/>
      <c r="Q28" s="8"/>
      <c r="R28" s="8"/>
      <c r="S28" s="8"/>
      <c r="T28" s="8"/>
      <c r="U28" s="8"/>
      <c r="V28" s="8"/>
      <c r="W28" s="8">
        <v>0.33300000000000002</v>
      </c>
      <c r="X28" s="8"/>
      <c r="Y28" s="8">
        <v>0.26</v>
      </c>
      <c r="Z28" s="8"/>
      <c r="AA28" s="8">
        <v>0.27</v>
      </c>
      <c r="AB28" s="8">
        <v>3.5000000000000003E-2</v>
      </c>
      <c r="AC28" s="8"/>
      <c r="AD28" s="8"/>
      <c r="AE28" s="8"/>
      <c r="AF28" s="8"/>
      <c r="AG28" s="8"/>
      <c r="AH28" s="8"/>
      <c r="AI28" s="8"/>
      <c r="AJ28" s="8"/>
      <c r="AK28" s="12">
        <v>12</v>
      </c>
      <c r="AM28" s="9">
        <f>+AP28/$AP$3</f>
        <v>2.5762918037772219E-4</v>
      </c>
      <c r="AN28" s="10">
        <f>+AN26+AM28</f>
        <v>0.99975642853659119</v>
      </c>
      <c r="AP28" s="5">
        <f>SUM(G28:AJ28)</f>
        <v>0.89800000000000002</v>
      </c>
    </row>
    <row r="29" spans="1:42" x14ac:dyDescent="0.2">
      <c r="A29" s="3" t="s">
        <v>129</v>
      </c>
      <c r="B29" s="3" t="s">
        <v>70</v>
      </c>
      <c r="C29" s="3" t="s">
        <v>7</v>
      </c>
      <c r="D29" s="3" t="s">
        <v>137</v>
      </c>
      <c r="E29" s="38" t="s">
        <v>31</v>
      </c>
      <c r="F29" s="3" t="s">
        <v>9</v>
      </c>
      <c r="G29" s="8"/>
      <c r="H29" s="8"/>
      <c r="I29" s="8"/>
      <c r="J29" s="8"/>
      <c r="K29" s="8"/>
      <c r="L29" s="8"/>
      <c r="M29" s="8"/>
      <c r="N29" s="8"/>
      <c r="O29" s="8"/>
      <c r="P29" s="8"/>
      <c r="Q29" s="8"/>
      <c r="R29" s="8"/>
      <c r="S29" s="8"/>
      <c r="T29" s="8"/>
      <c r="U29" s="8"/>
      <c r="V29" s="8"/>
      <c r="W29" s="8">
        <v>-1</v>
      </c>
      <c r="X29" s="8"/>
      <c r="Y29" s="8">
        <v>-1</v>
      </c>
      <c r="Z29" s="8"/>
      <c r="AA29" s="8">
        <v>-1</v>
      </c>
      <c r="AB29" s="8">
        <v>-1</v>
      </c>
      <c r="AC29" s="8"/>
      <c r="AD29" s="8"/>
      <c r="AE29" s="8"/>
      <c r="AF29" s="8"/>
      <c r="AG29" s="8"/>
      <c r="AH29" s="8"/>
      <c r="AI29" s="8"/>
      <c r="AJ29" s="8"/>
      <c r="AK29" s="12">
        <v>12</v>
      </c>
    </row>
    <row r="30" spans="1:42" x14ac:dyDescent="0.2">
      <c r="A30" s="3" t="s">
        <v>129</v>
      </c>
      <c r="B30" s="3" t="s">
        <v>70</v>
      </c>
      <c r="C30" s="3" t="s">
        <v>7</v>
      </c>
      <c r="D30" s="3" t="s">
        <v>146</v>
      </c>
      <c r="E30" s="38" t="s">
        <v>25</v>
      </c>
      <c r="F30" s="3" t="s">
        <v>8</v>
      </c>
      <c r="G30" s="8"/>
      <c r="H30" s="8"/>
      <c r="I30" s="8"/>
      <c r="J30" s="8"/>
      <c r="K30" s="8"/>
      <c r="L30" s="8"/>
      <c r="M30" s="8"/>
      <c r="N30" s="8"/>
      <c r="O30" s="8"/>
      <c r="P30" s="8"/>
      <c r="Q30" s="8"/>
      <c r="R30" s="8"/>
      <c r="S30" s="8">
        <v>0.7</v>
      </c>
      <c r="T30" s="8"/>
      <c r="U30" s="8"/>
      <c r="V30" s="8"/>
      <c r="W30" s="8"/>
      <c r="X30" s="8"/>
      <c r="Y30" s="8"/>
      <c r="Z30" s="8"/>
      <c r="AA30" s="8"/>
      <c r="AB30" s="8"/>
      <c r="AC30" s="8"/>
      <c r="AD30" s="8"/>
      <c r="AE30" s="8"/>
      <c r="AF30" s="8"/>
      <c r="AG30" s="8"/>
      <c r="AH30" s="8"/>
      <c r="AI30" s="8"/>
      <c r="AJ30" s="8"/>
      <c r="AK30" s="12">
        <v>13</v>
      </c>
      <c r="AM30" s="9">
        <f>+AP30/$AP$3</f>
        <v>2.0082452813408188E-4</v>
      </c>
      <c r="AN30" s="10">
        <f>+AN28+AM30</f>
        <v>0.99995725306472527</v>
      </c>
      <c r="AP30" s="5">
        <f>SUM(G30:AJ30)</f>
        <v>0.7</v>
      </c>
    </row>
    <row r="31" spans="1:42" x14ac:dyDescent="0.2">
      <c r="A31" s="3" t="s">
        <v>129</v>
      </c>
      <c r="B31" s="3" t="s">
        <v>70</v>
      </c>
      <c r="C31" s="3" t="s">
        <v>7</v>
      </c>
      <c r="D31" s="3" t="s">
        <v>146</v>
      </c>
      <c r="E31" s="38" t="s">
        <v>25</v>
      </c>
      <c r="F31" s="3" t="s">
        <v>9</v>
      </c>
      <c r="G31" s="8"/>
      <c r="H31" s="8"/>
      <c r="I31" s="8"/>
      <c r="J31" s="8"/>
      <c r="K31" s="8"/>
      <c r="L31" s="8"/>
      <c r="M31" s="8"/>
      <c r="N31" s="8"/>
      <c r="O31" s="8"/>
      <c r="P31" s="8"/>
      <c r="Q31" s="8"/>
      <c r="R31" s="8"/>
      <c r="S31" s="8" t="s">
        <v>13</v>
      </c>
      <c r="T31" s="8" t="s">
        <v>13</v>
      </c>
      <c r="U31" s="8"/>
      <c r="V31" s="8"/>
      <c r="W31" s="8"/>
      <c r="X31" s="8"/>
      <c r="Y31" s="8"/>
      <c r="Z31" s="8"/>
      <c r="AA31" s="8"/>
      <c r="AB31" s="8"/>
      <c r="AC31" s="8"/>
      <c r="AD31" s="8"/>
      <c r="AE31" s="8"/>
      <c r="AF31" s="8"/>
      <c r="AG31" s="8"/>
      <c r="AH31" s="8"/>
      <c r="AI31" s="8"/>
      <c r="AJ31" s="8"/>
      <c r="AK31" s="12">
        <v>13</v>
      </c>
    </row>
    <row r="32" spans="1:42" x14ac:dyDescent="0.2">
      <c r="A32" s="3" t="s">
        <v>129</v>
      </c>
      <c r="B32" s="3" t="s">
        <v>70</v>
      </c>
      <c r="C32" s="3" t="s">
        <v>7</v>
      </c>
      <c r="D32" s="3" t="s">
        <v>72</v>
      </c>
      <c r="E32" s="38" t="s">
        <v>33</v>
      </c>
      <c r="F32" s="3" t="s">
        <v>8</v>
      </c>
      <c r="G32" s="8"/>
      <c r="H32" s="8"/>
      <c r="I32" s="8"/>
      <c r="J32" s="8"/>
      <c r="K32" s="8"/>
      <c r="L32" s="8"/>
      <c r="M32" s="8"/>
      <c r="N32" s="8"/>
      <c r="O32" s="8"/>
      <c r="P32" s="8"/>
      <c r="Q32" s="8"/>
      <c r="R32" s="8"/>
      <c r="S32" s="8"/>
      <c r="T32" s="8"/>
      <c r="U32" s="8"/>
      <c r="V32" s="8"/>
      <c r="W32" s="8"/>
      <c r="X32" s="8"/>
      <c r="Y32" s="8"/>
      <c r="Z32" s="8"/>
      <c r="AA32" s="8">
        <v>0.03</v>
      </c>
      <c r="AB32" s="8"/>
      <c r="AC32" s="8">
        <v>7.4999999999999997E-2</v>
      </c>
      <c r="AD32" s="8">
        <v>1.7000000000000001E-2</v>
      </c>
      <c r="AE32" s="8"/>
      <c r="AF32" s="8">
        <v>2.3E-2</v>
      </c>
      <c r="AG32" s="8"/>
      <c r="AH32" s="8"/>
      <c r="AI32" s="8"/>
      <c r="AJ32" s="8"/>
      <c r="AK32" s="12">
        <v>14</v>
      </c>
      <c r="AM32" s="9">
        <f>+AP32/$AP$3</f>
        <v>4.1599366542059819E-5</v>
      </c>
      <c r="AN32" s="10">
        <f>+AN30+AM32</f>
        <v>0.99999885243126729</v>
      </c>
      <c r="AP32" s="5">
        <f>SUM(G32:AJ32)</f>
        <v>0.14499999999999999</v>
      </c>
    </row>
    <row r="33" spans="1:42" x14ac:dyDescent="0.2">
      <c r="A33" s="3" t="s">
        <v>129</v>
      </c>
      <c r="B33" s="3" t="s">
        <v>70</v>
      </c>
      <c r="C33" s="3" t="s">
        <v>7</v>
      </c>
      <c r="D33" s="3" t="s">
        <v>72</v>
      </c>
      <c r="E33" s="38" t="s">
        <v>33</v>
      </c>
      <c r="F33" s="3" t="s">
        <v>9</v>
      </c>
      <c r="G33" s="8"/>
      <c r="H33" s="8"/>
      <c r="I33" s="8"/>
      <c r="J33" s="8"/>
      <c r="K33" s="8"/>
      <c r="L33" s="8"/>
      <c r="M33" s="8"/>
      <c r="N33" s="8"/>
      <c r="O33" s="8"/>
      <c r="P33" s="8"/>
      <c r="Q33" s="8"/>
      <c r="R33" s="8"/>
      <c r="S33" s="8"/>
      <c r="T33" s="8"/>
      <c r="U33" s="8"/>
      <c r="V33" s="8"/>
      <c r="W33" s="8"/>
      <c r="X33" s="8"/>
      <c r="Y33" s="8"/>
      <c r="Z33" s="8"/>
      <c r="AA33" s="8" t="s">
        <v>13</v>
      </c>
      <c r="AB33" s="8" t="s">
        <v>13</v>
      </c>
      <c r="AC33" s="8" t="s">
        <v>13</v>
      </c>
      <c r="AD33" s="8">
        <v>-1</v>
      </c>
      <c r="AE33" s="8"/>
      <c r="AF33" s="8">
        <v>-1</v>
      </c>
      <c r="AG33" s="8" t="s">
        <v>13</v>
      </c>
      <c r="AH33" s="8"/>
      <c r="AI33" s="8"/>
      <c r="AJ33" s="8"/>
      <c r="AK33" s="12">
        <v>14</v>
      </c>
    </row>
    <row r="34" spans="1:42" x14ac:dyDescent="0.2">
      <c r="A34" s="3" t="s">
        <v>129</v>
      </c>
      <c r="B34" s="3" t="s">
        <v>70</v>
      </c>
      <c r="C34" s="3" t="s">
        <v>7</v>
      </c>
      <c r="D34" s="3" t="s">
        <v>137</v>
      </c>
      <c r="E34" s="38" t="s">
        <v>62</v>
      </c>
      <c r="F34" s="3" t="s">
        <v>8</v>
      </c>
      <c r="G34" s="8"/>
      <c r="H34" s="8"/>
      <c r="I34" s="8"/>
      <c r="J34" s="8"/>
      <c r="K34" s="8"/>
      <c r="L34" s="8"/>
      <c r="M34" s="8"/>
      <c r="N34" s="8"/>
      <c r="O34" s="8"/>
      <c r="P34" s="8"/>
      <c r="Q34" s="8"/>
      <c r="R34" s="8"/>
      <c r="S34" s="8"/>
      <c r="T34" s="8"/>
      <c r="U34" s="8"/>
      <c r="V34" s="8"/>
      <c r="W34" s="8"/>
      <c r="X34" s="8"/>
      <c r="Y34" s="8"/>
      <c r="Z34" s="8"/>
      <c r="AA34" s="8"/>
      <c r="AB34" s="8">
        <v>3.0000000000000001E-3</v>
      </c>
      <c r="AC34" s="8"/>
      <c r="AD34" s="8"/>
      <c r="AE34" s="8"/>
      <c r="AF34" s="8"/>
      <c r="AG34" s="8"/>
      <c r="AH34" s="8"/>
      <c r="AI34" s="8"/>
      <c r="AJ34" s="8"/>
      <c r="AK34" s="12">
        <v>15</v>
      </c>
      <c r="AM34" s="9">
        <f>+AP34/$AP$3</f>
        <v>8.6067654914606525E-7</v>
      </c>
      <c r="AN34" s="10">
        <f>+AN32+AM34</f>
        <v>0.99999971310781643</v>
      </c>
      <c r="AP34" s="5">
        <f>SUM(G34:AJ34)</f>
        <v>3.0000000000000001E-3</v>
      </c>
    </row>
    <row r="35" spans="1:42" x14ac:dyDescent="0.2">
      <c r="A35" s="3" t="s">
        <v>129</v>
      </c>
      <c r="B35" s="3" t="s">
        <v>70</v>
      </c>
      <c r="C35" s="3" t="s">
        <v>7</v>
      </c>
      <c r="D35" s="3" t="s">
        <v>137</v>
      </c>
      <c r="E35" s="38" t="s">
        <v>62</v>
      </c>
      <c r="F35" s="3" t="s">
        <v>9</v>
      </c>
      <c r="G35" s="8"/>
      <c r="H35" s="8"/>
      <c r="I35" s="8"/>
      <c r="J35" s="8"/>
      <c r="K35" s="8"/>
      <c r="L35" s="8"/>
      <c r="M35" s="8"/>
      <c r="N35" s="8"/>
      <c r="O35" s="8"/>
      <c r="P35" s="8"/>
      <c r="Q35" s="8"/>
      <c r="R35" s="8"/>
      <c r="S35" s="8"/>
      <c r="T35" s="8"/>
      <c r="U35" s="8"/>
      <c r="V35" s="8"/>
      <c r="W35" s="8"/>
      <c r="X35" s="8"/>
      <c r="Y35" s="8"/>
      <c r="Z35" s="8"/>
      <c r="AA35" s="8"/>
      <c r="AB35" s="8">
        <v>-1</v>
      </c>
      <c r="AC35" s="8"/>
      <c r="AD35" s="8"/>
      <c r="AE35" s="8"/>
      <c r="AF35" s="8"/>
      <c r="AG35" s="8"/>
      <c r="AH35" s="8"/>
      <c r="AI35" s="8"/>
      <c r="AJ35" s="8"/>
      <c r="AK35" s="12">
        <v>15</v>
      </c>
    </row>
    <row r="36" spans="1:42" x14ac:dyDescent="0.2">
      <c r="A36" s="3" t="s">
        <v>129</v>
      </c>
      <c r="B36" s="3" t="s">
        <v>70</v>
      </c>
      <c r="C36" s="3" t="s">
        <v>7</v>
      </c>
      <c r="D36" s="3" t="s">
        <v>137</v>
      </c>
      <c r="E36" s="38" t="s">
        <v>22</v>
      </c>
      <c r="F36" s="3" t="s">
        <v>8</v>
      </c>
      <c r="G36" s="8"/>
      <c r="H36" s="8"/>
      <c r="I36" s="8"/>
      <c r="J36" s="8"/>
      <c r="K36" s="8"/>
      <c r="L36" s="8"/>
      <c r="M36" s="8"/>
      <c r="N36" s="8"/>
      <c r="O36" s="8"/>
      <c r="P36" s="8"/>
      <c r="Q36" s="8"/>
      <c r="R36" s="8"/>
      <c r="S36" s="8"/>
      <c r="T36" s="8"/>
      <c r="U36" s="8"/>
      <c r="V36" s="8"/>
      <c r="W36" s="8">
        <v>1E-3</v>
      </c>
      <c r="X36" s="8"/>
      <c r="Y36" s="8"/>
      <c r="Z36" s="8"/>
      <c r="AA36" s="8"/>
      <c r="AB36" s="8"/>
      <c r="AC36" s="8"/>
      <c r="AD36" s="8"/>
      <c r="AE36" s="8"/>
      <c r="AF36" s="8"/>
      <c r="AG36" s="8"/>
      <c r="AH36" s="8"/>
      <c r="AI36" s="8"/>
      <c r="AJ36" s="8"/>
      <c r="AK36" s="12">
        <v>16</v>
      </c>
      <c r="AM36" s="9">
        <f>+AP36/$AP$3</f>
        <v>2.8689218304868843E-7</v>
      </c>
      <c r="AN36" s="10">
        <f>+AN34+AM36</f>
        <v>0.99999999999999944</v>
      </c>
      <c r="AP36" s="5">
        <f>SUM(G36:AJ36)</f>
        <v>1E-3</v>
      </c>
    </row>
    <row r="37" spans="1:42" x14ac:dyDescent="0.2">
      <c r="A37" s="3" t="s">
        <v>129</v>
      </c>
      <c r="B37" s="3" t="s">
        <v>70</v>
      </c>
      <c r="C37" s="3" t="s">
        <v>7</v>
      </c>
      <c r="D37" s="3" t="s">
        <v>137</v>
      </c>
      <c r="E37" s="38" t="s">
        <v>22</v>
      </c>
      <c r="F37" s="3" t="s">
        <v>9</v>
      </c>
      <c r="G37" s="8"/>
      <c r="H37" s="8"/>
      <c r="I37" s="8"/>
      <c r="J37" s="8"/>
      <c r="K37" s="8"/>
      <c r="L37" s="8"/>
      <c r="M37" s="8"/>
      <c r="N37" s="8"/>
      <c r="O37" s="8"/>
      <c r="P37" s="8"/>
      <c r="Q37" s="8"/>
      <c r="R37" s="8"/>
      <c r="S37" s="8"/>
      <c r="T37" s="8"/>
      <c r="U37" s="8"/>
      <c r="V37" s="8"/>
      <c r="W37" s="8">
        <v>-1</v>
      </c>
      <c r="X37" s="8"/>
      <c r="Y37" s="8"/>
      <c r="Z37" s="8"/>
      <c r="AA37" s="8"/>
      <c r="AB37" s="8"/>
      <c r="AC37" s="8"/>
      <c r="AD37" s="8"/>
      <c r="AE37" s="8"/>
      <c r="AF37" s="8"/>
      <c r="AG37" s="8"/>
      <c r="AH37" s="8"/>
      <c r="AI37" s="8"/>
      <c r="AJ37" s="8"/>
      <c r="AK37" s="12">
        <v>16</v>
      </c>
    </row>
  </sheetData>
  <mergeCells count="2">
    <mergeCell ref="A1:L1"/>
    <mergeCell ref="E3:F3"/>
  </mergeCells>
  <conditionalFormatting sqref="E6:E992">
    <cfRule type="cellIs" dxfId="269" priority="74" operator="equal">
      <formula>"UN"</formula>
    </cfRule>
  </conditionalFormatting>
  <conditionalFormatting sqref="G6:AH13 AI7:AJ13">
    <cfRule type="cellIs" dxfId="268" priority="58" operator="equal">
      <formula>-1</formula>
    </cfRule>
    <cfRule type="cellIs" dxfId="267" priority="59" operator="equal">
      <formula>"a"</formula>
    </cfRule>
    <cfRule type="cellIs" dxfId="266" priority="60" operator="equal">
      <formula>"b"</formula>
    </cfRule>
    <cfRule type="cellIs" dxfId="265" priority="61" operator="equal">
      <formula>"c"</formula>
    </cfRule>
    <cfRule type="cellIs" dxfId="264" priority="62" operator="equal">
      <formula>"bc"</formula>
    </cfRule>
    <cfRule type="cellIs" dxfId="263" priority="63" operator="equal">
      <formula>"ab"</formula>
    </cfRule>
    <cfRule type="cellIs" dxfId="262" priority="64" operator="equal">
      <formula>"ac"</formula>
    </cfRule>
    <cfRule type="cellIs" dxfId="261" priority="65" operator="equal">
      <formula>"abc"</formula>
    </cfRule>
  </conditionalFormatting>
  <conditionalFormatting sqref="G15:AJ37">
    <cfRule type="cellIs" dxfId="260" priority="9" operator="equal">
      <formula>-1</formula>
    </cfRule>
    <cfRule type="cellIs" dxfId="259" priority="10" operator="equal">
      <formula>"a"</formula>
    </cfRule>
    <cfRule type="cellIs" dxfId="258" priority="11" operator="equal">
      <formula>"b"</formula>
    </cfRule>
    <cfRule type="cellIs" dxfId="257" priority="12" operator="equal">
      <formula>"c"</formula>
    </cfRule>
    <cfRule type="cellIs" dxfId="256" priority="13" operator="equal">
      <formula>"bc"</formula>
    </cfRule>
    <cfRule type="cellIs" dxfId="255" priority="14" operator="equal">
      <formula>"ab"</formula>
    </cfRule>
    <cfRule type="cellIs" dxfId="254" priority="15" operator="equal">
      <formula>"ac"</formula>
    </cfRule>
    <cfRule type="cellIs" dxfId="253" priority="16" operator="equal">
      <formula>"abc"</formula>
    </cfRule>
  </conditionalFormatting>
  <conditionalFormatting sqref="AK6:AK13">
    <cfRule type="cellIs" dxfId="252" priority="66" operator="equal">
      <formula>-1</formula>
    </cfRule>
    <cfRule type="cellIs" dxfId="251" priority="67" operator="equal">
      <formula>"a"</formula>
    </cfRule>
    <cfRule type="cellIs" dxfId="250" priority="68" operator="equal">
      <formula>"b"</formula>
    </cfRule>
    <cfRule type="cellIs" dxfId="249" priority="69" operator="equal">
      <formula>"c"</formula>
    </cfRule>
    <cfRule type="cellIs" dxfId="248" priority="70" operator="equal">
      <formula>"bc"</formula>
    </cfRule>
    <cfRule type="cellIs" dxfId="247" priority="71" operator="equal">
      <formula>"ab"</formula>
    </cfRule>
    <cfRule type="cellIs" dxfId="246" priority="72" operator="equal">
      <formula>"ac"</formula>
    </cfRule>
    <cfRule type="cellIs" dxfId="245" priority="73" operator="equal">
      <formula>"abc"</formula>
    </cfRule>
  </conditionalFormatting>
  <conditionalFormatting sqref="AK15">
    <cfRule type="cellIs" dxfId="244" priority="1" operator="equal">
      <formula>-1</formula>
    </cfRule>
    <cfRule type="cellIs" dxfId="243" priority="2" operator="equal">
      <formula>"a"</formula>
    </cfRule>
    <cfRule type="cellIs" dxfId="242" priority="3" operator="equal">
      <formula>"b"</formula>
    </cfRule>
    <cfRule type="cellIs" dxfId="241" priority="4" operator="equal">
      <formula>"c"</formula>
    </cfRule>
    <cfRule type="cellIs" dxfId="240" priority="5" operator="equal">
      <formula>"bc"</formula>
    </cfRule>
    <cfRule type="cellIs" dxfId="239" priority="6" operator="equal">
      <formula>"ab"</formula>
    </cfRule>
    <cfRule type="cellIs" dxfId="238" priority="7" operator="equal">
      <formula>"ac"</formula>
    </cfRule>
    <cfRule type="cellIs" dxfId="237" priority="8" operator="equal">
      <formula>"abc"</formula>
    </cfRule>
  </conditionalFormatting>
  <conditionalFormatting sqref="AM6:AM692">
    <cfRule type="colorScale" priority="1847">
      <colorScale>
        <cfvo type="min"/>
        <cfvo type="percentile" val="50"/>
        <cfvo type="max"/>
        <color rgb="FFF8696B"/>
        <color rgb="FFFFEB84"/>
        <color rgb="FF63BE7B"/>
      </colorScale>
    </cfRule>
  </conditionalFormatting>
  <conditionalFormatting sqref="AN6:AN692">
    <cfRule type="colorScale" priority="1849">
      <colorScale>
        <cfvo type="min"/>
        <cfvo type="percentile" val="50"/>
        <cfvo type="num" val="0.97499999999999998"/>
        <color rgb="FF63BE7B"/>
        <color rgb="FFFCFCFF"/>
        <color rgb="FFF8696B"/>
      </colorScale>
    </cfRule>
  </conditionalFormatting>
  <conditionalFormatting sqref="AN7">
    <cfRule type="colorScale" priority="77">
      <colorScale>
        <cfvo type="min"/>
        <cfvo type="percentile" val="50"/>
        <cfvo type="num" val="0.97499999999999998"/>
        <color rgb="FF63BE7B"/>
        <color rgb="FFFCFCFF"/>
        <color rgb="FFF8696B"/>
      </colorScale>
    </cfRule>
  </conditionalFormatting>
  <conditionalFormatting sqref="AP2">
    <cfRule type="cellIs" dxfId="236" priority="76" operator="equal">
      <formula>"Check functions"</formula>
    </cfRule>
  </conditionalFormatting>
  <pageMargins left="0.7" right="0.7" top="0.75" bottom="0.75" header="0.3" footer="0.3"/>
  <pageSetup paperSize="9" scale="36" orientation="portrait" r:id="rId1"/>
  <colBreaks count="1" manualBreakCount="1">
    <brk id="4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P37"/>
  <sheetViews>
    <sheetView showGridLines="0" view="pageBreakPreview" zoomScaleNormal="100" zoomScaleSheetLayoutView="100" workbookViewId="0">
      <selection activeCell="V40" sqref="V40"/>
    </sheetView>
  </sheetViews>
  <sheetFormatPr defaultColWidth="9.140625" defaultRowHeight="11.25" x14ac:dyDescent="0.2"/>
  <cols>
    <col min="1" max="1" width="6.7109375" style="3" bestFit="1" customWidth="1"/>
    <col min="2" max="2" width="5.28515625" style="3" bestFit="1" customWidth="1"/>
    <col min="3" max="3" width="5.7109375" style="3" bestFit="1" customWidth="1"/>
    <col min="4" max="4" width="15.5703125" style="3" bestFit="1" customWidth="1"/>
    <col min="5" max="5" width="7" style="38" bestFit="1" customWidth="1"/>
    <col min="6" max="6" width="4.7109375" style="3" bestFit="1" customWidth="1"/>
    <col min="7" max="36" width="5.7109375" style="5" customWidth="1"/>
    <col min="37" max="37" width="4.85546875" style="12" bestFit="1" customWidth="1"/>
    <col min="38" max="38" width="1.7109375" style="3" customWidth="1"/>
    <col min="39" max="39" width="4" style="4" bestFit="1" customWidth="1"/>
    <col min="40" max="40" width="5.28515625" style="4" bestFit="1" customWidth="1"/>
    <col min="41" max="41" width="3" style="3" customWidth="1"/>
    <col min="42" max="42" width="8.140625" style="3" bestFit="1" customWidth="1"/>
    <col min="43" max="16384" width="9.140625" style="3"/>
  </cols>
  <sheetData>
    <row r="1" spans="1:42" x14ac:dyDescent="0.2">
      <c r="A1" s="54" t="str">
        <f>+'catSMT-app'!L13</f>
        <v>Table A5-h SCRS catalogue: BRS[AT] (Scomberomorus brasiliensis)</v>
      </c>
      <c r="B1" s="54"/>
      <c r="C1" s="54"/>
      <c r="D1" s="54"/>
      <c r="E1" s="54"/>
      <c r="F1" s="54"/>
      <c r="G1" s="54"/>
      <c r="H1" s="54"/>
      <c r="I1" s="54"/>
      <c r="J1" s="54"/>
      <c r="K1" s="54"/>
      <c r="L1" s="54"/>
      <c r="M1" s="2"/>
      <c r="N1" s="2"/>
      <c r="O1" s="2"/>
      <c r="P1" s="2"/>
      <c r="Q1" s="2"/>
      <c r="R1" s="2"/>
      <c r="S1" s="2"/>
      <c r="T1" s="2"/>
      <c r="U1" s="2"/>
      <c r="V1" s="2"/>
      <c r="W1" s="2"/>
      <c r="X1" s="2"/>
      <c r="Y1" s="2"/>
      <c r="Z1" s="2"/>
      <c r="AA1" s="2"/>
      <c r="AB1" s="2"/>
      <c r="AC1" s="2"/>
      <c r="AD1" s="2"/>
    </row>
    <row r="2" spans="1:42" x14ac:dyDescent="0.2">
      <c r="A2" s="2"/>
      <c r="B2" s="2"/>
      <c r="C2" s="2"/>
      <c r="D2" s="2"/>
      <c r="E2" s="46"/>
      <c r="F2" s="2"/>
      <c r="G2" s="2"/>
      <c r="H2" s="2"/>
      <c r="I2" s="2"/>
      <c r="J2" s="2"/>
      <c r="K2" s="2"/>
      <c r="L2" s="2"/>
      <c r="M2" s="2"/>
      <c r="N2" s="2"/>
      <c r="O2" s="2"/>
      <c r="P2" s="2"/>
      <c r="Q2" s="2"/>
      <c r="R2" s="2"/>
      <c r="S2" s="2"/>
      <c r="T2" s="2"/>
      <c r="U2" s="2"/>
      <c r="V2" s="2"/>
      <c r="W2" s="2"/>
      <c r="X2" s="2"/>
      <c r="Y2" s="2"/>
      <c r="Z2" s="2"/>
      <c r="AA2" s="2"/>
      <c r="AB2" s="2"/>
      <c r="AC2" s="2"/>
      <c r="AD2" s="2"/>
      <c r="AP2" s="11" t="str">
        <f>IF((SUM(G3:AJ3)=AP3),"Ok","Check functions")</f>
        <v>Ok</v>
      </c>
    </row>
    <row r="3" spans="1:42" x14ac:dyDescent="0.2">
      <c r="E3" s="50" t="s">
        <v>36</v>
      </c>
      <c r="F3" s="51"/>
      <c r="G3" s="6">
        <f>SUMIF(G6:G37,"&gt;0")</f>
        <v>8049</v>
      </c>
      <c r="H3" s="6">
        <f t="shared" ref="H3:AJ3" si="0">SUMIF(H6:H37,"&gt;0")</f>
        <v>7161</v>
      </c>
      <c r="I3" s="6">
        <f t="shared" si="0"/>
        <v>7006.4</v>
      </c>
      <c r="J3" s="6">
        <f t="shared" si="0"/>
        <v>8434.5</v>
      </c>
      <c r="K3" s="6">
        <f t="shared" si="0"/>
        <v>8004.1</v>
      </c>
      <c r="L3" s="6">
        <f t="shared" si="0"/>
        <v>7922.9</v>
      </c>
      <c r="M3" s="6">
        <f t="shared" si="0"/>
        <v>5754.1</v>
      </c>
      <c r="N3" s="6">
        <f t="shared" si="0"/>
        <v>4785.3</v>
      </c>
      <c r="O3" s="6">
        <f t="shared" si="0"/>
        <v>4553</v>
      </c>
      <c r="P3" s="6">
        <f t="shared" si="0"/>
        <v>7749.8</v>
      </c>
      <c r="Q3" s="6">
        <f t="shared" si="0"/>
        <v>5137.2869999999994</v>
      </c>
      <c r="R3" s="6">
        <f t="shared" si="0"/>
        <v>3410.3629999999998</v>
      </c>
      <c r="S3" s="6">
        <f t="shared" si="0"/>
        <v>3712.2660000000001</v>
      </c>
      <c r="T3" s="6">
        <f t="shared" si="0"/>
        <v>3586.5410000000002</v>
      </c>
      <c r="U3" s="6">
        <f t="shared" si="0"/>
        <v>2253.2469999999998</v>
      </c>
      <c r="V3" s="6">
        <f t="shared" si="0"/>
        <v>3305.0760000000005</v>
      </c>
      <c r="W3" s="6">
        <f t="shared" si="0"/>
        <v>2681.35</v>
      </c>
      <c r="X3" s="6">
        <f t="shared" si="0"/>
        <v>1589.9390000000001</v>
      </c>
      <c r="Y3" s="6">
        <f t="shared" si="0"/>
        <v>1054.6570000000002</v>
      </c>
      <c r="Z3" s="6">
        <f t="shared" si="0"/>
        <v>613.13300000000004</v>
      </c>
      <c r="AA3" s="6">
        <f t="shared" si="0"/>
        <v>853.46499999999992</v>
      </c>
      <c r="AB3" s="6">
        <f t="shared" si="0"/>
        <v>697.63699999999994</v>
      </c>
      <c r="AC3" s="6">
        <f t="shared" si="0"/>
        <v>389.15799999999996</v>
      </c>
      <c r="AD3" s="6">
        <f t="shared" si="0"/>
        <v>1123.588</v>
      </c>
      <c r="AE3" s="6">
        <f t="shared" si="0"/>
        <v>1031.9100000000001</v>
      </c>
      <c r="AF3" s="6">
        <f t="shared" si="0"/>
        <v>1009.61</v>
      </c>
      <c r="AG3" s="6">
        <f t="shared" si="0"/>
        <v>1118.271</v>
      </c>
      <c r="AH3" s="6">
        <f t="shared" si="0"/>
        <v>772.99099999999987</v>
      </c>
      <c r="AI3" s="6">
        <f t="shared" si="0"/>
        <v>706.93700000000001</v>
      </c>
      <c r="AJ3" s="44">
        <f t="shared" si="0"/>
        <v>990.66</v>
      </c>
      <c r="AP3" s="5">
        <f>SUM(AP6:AP37)</f>
        <v>105458.18600000003</v>
      </c>
    </row>
    <row r="4" spans="1:42" x14ac:dyDescent="0.2">
      <c r="A4" s="43" t="s">
        <v>168</v>
      </c>
      <c r="B4" s="43">
        <v>0.91666700000000001</v>
      </c>
    </row>
    <row r="5" spans="1:42" ht="12" x14ac:dyDescent="0.2">
      <c r="A5" s="40" t="s">
        <v>0</v>
      </c>
      <c r="B5" s="40" t="s">
        <v>1</v>
      </c>
      <c r="C5" s="41" t="s">
        <v>2</v>
      </c>
      <c r="D5" s="41" t="s">
        <v>3</v>
      </c>
      <c r="E5" s="41" t="s">
        <v>4</v>
      </c>
      <c r="F5" s="41" t="s">
        <v>5</v>
      </c>
      <c r="G5" s="42">
        <v>1993</v>
      </c>
      <c r="H5" s="42">
        <v>1994</v>
      </c>
      <c r="I5" s="42">
        <v>1995</v>
      </c>
      <c r="J5" s="42">
        <v>1996</v>
      </c>
      <c r="K5" s="42">
        <v>1997</v>
      </c>
      <c r="L5" s="42">
        <v>1998</v>
      </c>
      <c r="M5" s="42">
        <v>1999</v>
      </c>
      <c r="N5" s="42">
        <v>2000</v>
      </c>
      <c r="O5" s="42">
        <v>2001</v>
      </c>
      <c r="P5" s="42">
        <v>2002</v>
      </c>
      <c r="Q5" s="42">
        <v>2003</v>
      </c>
      <c r="R5" s="42">
        <v>2004</v>
      </c>
      <c r="S5" s="42">
        <v>2005</v>
      </c>
      <c r="T5" s="42">
        <v>2006</v>
      </c>
      <c r="U5" s="42">
        <v>2007</v>
      </c>
      <c r="V5" s="42">
        <v>2008</v>
      </c>
      <c r="W5" s="42">
        <v>2009</v>
      </c>
      <c r="X5" s="42">
        <v>2010</v>
      </c>
      <c r="Y5" s="42">
        <v>2011</v>
      </c>
      <c r="Z5" s="42">
        <v>2012</v>
      </c>
      <c r="AA5" s="42">
        <v>2013</v>
      </c>
      <c r="AB5" s="42">
        <v>2014</v>
      </c>
      <c r="AC5" s="42">
        <v>2015</v>
      </c>
      <c r="AD5" s="42">
        <v>2016</v>
      </c>
      <c r="AE5" s="42">
        <v>2017</v>
      </c>
      <c r="AF5" s="42">
        <v>2018</v>
      </c>
      <c r="AG5" s="42">
        <v>2019</v>
      </c>
      <c r="AH5" s="42">
        <v>2020</v>
      </c>
      <c r="AI5" s="42">
        <v>2021</v>
      </c>
      <c r="AJ5" s="42">
        <v>2022</v>
      </c>
      <c r="AK5" s="14" t="s">
        <v>6</v>
      </c>
      <c r="AM5" s="7" t="s">
        <v>39</v>
      </c>
      <c r="AN5" s="7" t="s">
        <v>40</v>
      </c>
      <c r="AP5" s="3" t="str">
        <f>_xlfn.CONCAT("Σ(", G5, "-", RIGHT(AJ5,2), ")")</f>
        <v>Σ(1993-22)</v>
      </c>
    </row>
    <row r="6" spans="1:42" x14ac:dyDescent="0.2">
      <c r="A6" s="3" t="s">
        <v>117</v>
      </c>
      <c r="B6" s="3" t="s">
        <v>52</v>
      </c>
      <c r="C6" s="3" t="s">
        <v>7</v>
      </c>
      <c r="D6" s="3" t="s">
        <v>32</v>
      </c>
      <c r="E6" s="38" t="s">
        <v>21</v>
      </c>
      <c r="F6" s="3" t="s">
        <v>8</v>
      </c>
      <c r="G6" s="5">
        <v>2130</v>
      </c>
      <c r="H6" s="5">
        <v>2130</v>
      </c>
      <c r="I6" s="5">
        <v>1816.4</v>
      </c>
      <c r="J6" s="5">
        <v>1567.5</v>
      </c>
      <c r="K6" s="5">
        <v>1699.1</v>
      </c>
      <c r="L6" s="5">
        <v>2130</v>
      </c>
      <c r="M6" s="5">
        <v>1328.1</v>
      </c>
      <c r="N6" s="5">
        <v>1722.3</v>
      </c>
      <c r="O6" s="5">
        <v>2207</v>
      </c>
      <c r="P6" s="5">
        <v>2472</v>
      </c>
      <c r="Q6" s="5">
        <v>1867.0309999999999</v>
      </c>
      <c r="R6" s="5">
        <v>2102.6109999999999</v>
      </c>
      <c r="S6" s="5">
        <v>2720.2660000000001</v>
      </c>
      <c r="T6" s="5">
        <v>1777.9570000000001</v>
      </c>
      <c r="U6" s="5">
        <v>1413.557</v>
      </c>
      <c r="V6" s="5">
        <v>1472.3510000000001</v>
      </c>
      <c r="W6" s="5">
        <v>1498.394</v>
      </c>
      <c r="X6" s="5">
        <v>1498.394</v>
      </c>
      <c r="Y6" s="5">
        <v>925.65200000000004</v>
      </c>
      <c r="Z6" s="5">
        <v>474.73099999999999</v>
      </c>
      <c r="AA6" s="5">
        <v>694.70299999999997</v>
      </c>
      <c r="AB6" s="5">
        <v>694.70299999999997</v>
      </c>
      <c r="AD6" s="5">
        <v>694.70299999999997</v>
      </c>
      <c r="AE6" s="5">
        <v>694.70299999999997</v>
      </c>
      <c r="AF6" s="5">
        <v>694.70299999999997</v>
      </c>
      <c r="AG6" s="5">
        <v>694.70299999999997</v>
      </c>
      <c r="AH6" s="5">
        <v>694.70299999999997</v>
      </c>
      <c r="AI6" s="5">
        <v>694.70299999999997</v>
      </c>
      <c r="AJ6" s="5">
        <v>694.70299999999997</v>
      </c>
      <c r="AK6" s="15">
        <v>1</v>
      </c>
      <c r="AM6" s="9">
        <f>+AP6/$AP$3</f>
        <v>0.39072994295577962</v>
      </c>
      <c r="AN6" s="10">
        <f>+AM6</f>
        <v>0.39072994295577962</v>
      </c>
      <c r="AP6" s="5">
        <f>SUM(G6:AJ6)</f>
        <v>41205.671000000009</v>
      </c>
    </row>
    <row r="7" spans="1:42" x14ac:dyDescent="0.2">
      <c r="A7" s="3" t="s">
        <v>117</v>
      </c>
      <c r="B7" s="3" t="s">
        <v>52</v>
      </c>
      <c r="C7" s="3" t="s">
        <v>7</v>
      </c>
      <c r="D7" s="3" t="s">
        <v>32</v>
      </c>
      <c r="E7" s="38" t="s">
        <v>21</v>
      </c>
      <c r="F7" s="3" t="s">
        <v>9</v>
      </c>
      <c r="G7" s="8">
        <v>-1</v>
      </c>
      <c r="H7" s="8">
        <v>-1</v>
      </c>
      <c r="I7" s="8">
        <v>-1</v>
      </c>
      <c r="J7" s="8">
        <v>-1</v>
      </c>
      <c r="K7" s="8">
        <v>-1</v>
      </c>
      <c r="L7" s="8">
        <v>-1</v>
      </c>
      <c r="M7" s="8">
        <v>-1</v>
      </c>
      <c r="N7" s="8">
        <v>-1</v>
      </c>
      <c r="O7" s="8">
        <v>-1</v>
      </c>
      <c r="P7" s="8">
        <v>-1</v>
      </c>
      <c r="Q7" s="8" t="s">
        <v>13</v>
      </c>
      <c r="R7" s="8" t="s">
        <v>13</v>
      </c>
      <c r="S7" s="8" t="s">
        <v>13</v>
      </c>
      <c r="T7" s="8" t="s">
        <v>13</v>
      </c>
      <c r="U7" s="8" t="s">
        <v>13</v>
      </c>
      <c r="V7" s="8">
        <v>-1</v>
      </c>
      <c r="W7" s="8" t="s">
        <v>13</v>
      </c>
      <c r="X7" s="8" t="s">
        <v>13</v>
      </c>
      <c r="Y7" s="8" t="s">
        <v>13</v>
      </c>
      <c r="Z7" s="8" t="s">
        <v>13</v>
      </c>
      <c r="AA7" s="8" t="s">
        <v>13</v>
      </c>
      <c r="AB7" s="8" t="s">
        <v>13</v>
      </c>
      <c r="AC7" s="8"/>
      <c r="AD7" s="8">
        <v>-1</v>
      </c>
      <c r="AE7" s="8">
        <v>-1</v>
      </c>
      <c r="AF7" s="8">
        <v>-1</v>
      </c>
      <c r="AG7" s="8">
        <v>-1</v>
      </c>
      <c r="AH7" s="8">
        <v>-1</v>
      </c>
      <c r="AI7" s="8">
        <v>-1</v>
      </c>
      <c r="AJ7" s="8">
        <v>-1</v>
      </c>
      <c r="AK7" s="15">
        <v>1</v>
      </c>
    </row>
    <row r="8" spans="1:42" x14ac:dyDescent="0.2">
      <c r="A8" s="3" t="s">
        <v>117</v>
      </c>
      <c r="B8" s="3" t="s">
        <v>52</v>
      </c>
      <c r="C8" s="3" t="s">
        <v>7</v>
      </c>
      <c r="D8" s="3" t="s">
        <v>10</v>
      </c>
      <c r="E8" s="38" t="s">
        <v>21</v>
      </c>
      <c r="F8" s="3" t="s">
        <v>8</v>
      </c>
      <c r="G8" s="8">
        <v>5077</v>
      </c>
      <c r="H8" s="8">
        <v>3882</v>
      </c>
      <c r="I8" s="8">
        <v>3882</v>
      </c>
      <c r="J8" s="8">
        <v>3609</v>
      </c>
      <c r="K8" s="8">
        <v>3609</v>
      </c>
      <c r="L8" s="8">
        <v>3651</v>
      </c>
      <c r="M8" s="8">
        <v>1766</v>
      </c>
      <c r="N8" s="8">
        <v>1766</v>
      </c>
      <c r="O8" s="8">
        <v>1766</v>
      </c>
      <c r="P8" s="8">
        <v>1766</v>
      </c>
      <c r="Q8" s="8"/>
      <c r="R8" s="8"/>
      <c r="S8" s="8"/>
      <c r="T8" s="8"/>
      <c r="U8" s="8"/>
      <c r="V8" s="8"/>
      <c r="W8" s="8"/>
      <c r="X8" s="8"/>
      <c r="Y8" s="8"/>
      <c r="Z8" s="8"/>
      <c r="AA8" s="8"/>
      <c r="AB8" s="8"/>
      <c r="AC8" s="8"/>
      <c r="AD8" s="8"/>
      <c r="AE8" s="8"/>
      <c r="AF8" s="8"/>
      <c r="AG8" s="8"/>
      <c r="AH8" s="8"/>
      <c r="AI8" s="8"/>
      <c r="AJ8" s="8"/>
      <c r="AK8" s="15">
        <v>2</v>
      </c>
      <c r="AM8" s="9">
        <f>+AP8/$AP$3</f>
        <v>0.2918123397267614</v>
      </c>
      <c r="AN8" s="10">
        <f>+AN6+AM8</f>
        <v>0.68254228268254102</v>
      </c>
      <c r="AP8" s="5">
        <f>SUM(G8:AJ8)</f>
        <v>30774</v>
      </c>
    </row>
    <row r="9" spans="1:42" x14ac:dyDescent="0.2">
      <c r="A9" s="3" t="s">
        <v>117</v>
      </c>
      <c r="B9" s="3" t="s">
        <v>52</v>
      </c>
      <c r="C9" s="3" t="s">
        <v>7</v>
      </c>
      <c r="D9" s="3" t="s">
        <v>10</v>
      </c>
      <c r="E9" s="38" t="s">
        <v>21</v>
      </c>
      <c r="F9" s="3" t="s">
        <v>9</v>
      </c>
      <c r="G9" s="8">
        <v>-1</v>
      </c>
      <c r="H9" s="8">
        <v>-1</v>
      </c>
      <c r="I9" s="8">
        <v>-1</v>
      </c>
      <c r="J9" s="8">
        <v>-1</v>
      </c>
      <c r="K9" s="8">
        <v>-1</v>
      </c>
      <c r="L9" s="8">
        <v>-1</v>
      </c>
      <c r="M9" s="8">
        <v>-1</v>
      </c>
      <c r="N9" s="8">
        <v>-1</v>
      </c>
      <c r="O9" s="8">
        <v>-1</v>
      </c>
      <c r="P9" s="8">
        <v>-1</v>
      </c>
      <c r="Q9" s="8"/>
      <c r="R9" s="8"/>
      <c r="S9" s="8"/>
      <c r="T9" s="8"/>
      <c r="U9" s="8"/>
      <c r="V9" s="8"/>
      <c r="W9" s="8"/>
      <c r="X9" s="8"/>
      <c r="Y9" s="8"/>
      <c r="Z9" s="8"/>
      <c r="AA9" s="8"/>
      <c r="AB9" s="8"/>
      <c r="AC9" s="8"/>
      <c r="AD9" s="8"/>
      <c r="AE9" s="8"/>
      <c r="AF9" s="8"/>
      <c r="AG9" s="8"/>
      <c r="AH9" s="8"/>
      <c r="AI9" s="8"/>
      <c r="AJ9" s="8"/>
      <c r="AK9" s="15">
        <v>2</v>
      </c>
    </row>
    <row r="10" spans="1:42" x14ac:dyDescent="0.2">
      <c r="A10" s="3" t="s">
        <v>117</v>
      </c>
      <c r="B10" s="3" t="s">
        <v>52</v>
      </c>
      <c r="C10" s="3" t="s">
        <v>7</v>
      </c>
      <c r="D10" s="3" t="s">
        <v>23</v>
      </c>
      <c r="E10" s="38" t="s">
        <v>21</v>
      </c>
      <c r="F10" s="3" t="s">
        <v>8</v>
      </c>
      <c r="G10" s="8">
        <v>842</v>
      </c>
      <c r="H10" s="8">
        <v>1149</v>
      </c>
      <c r="I10" s="8">
        <v>1308</v>
      </c>
      <c r="J10" s="8">
        <v>3047</v>
      </c>
      <c r="K10" s="8">
        <v>2125</v>
      </c>
      <c r="L10" s="8">
        <v>1516</v>
      </c>
      <c r="M10" s="8">
        <v>1516</v>
      </c>
      <c r="N10" s="8">
        <v>988</v>
      </c>
      <c r="O10" s="8">
        <v>229.1</v>
      </c>
      <c r="P10" s="8">
        <v>3070.8</v>
      </c>
      <c r="Q10" s="8">
        <v>2881.2</v>
      </c>
      <c r="R10" s="8">
        <v>813.85199999999998</v>
      </c>
      <c r="S10" s="8">
        <v>471</v>
      </c>
      <c r="T10" s="8">
        <v>1431.9</v>
      </c>
      <c r="U10" s="8">
        <v>563.18799999999999</v>
      </c>
      <c r="V10" s="8">
        <v>1520.905</v>
      </c>
      <c r="W10" s="8">
        <v>1042.047</v>
      </c>
      <c r="X10" s="8"/>
      <c r="Y10" s="8"/>
      <c r="Z10" s="8"/>
      <c r="AA10" s="8"/>
      <c r="AB10" s="8"/>
      <c r="AC10" s="8"/>
      <c r="AD10" s="8"/>
      <c r="AE10" s="8"/>
      <c r="AF10" s="8"/>
      <c r="AG10" s="8"/>
      <c r="AH10" s="8"/>
      <c r="AI10" s="8"/>
      <c r="AJ10" s="8"/>
      <c r="AK10" s="15">
        <v>3</v>
      </c>
      <c r="AM10" s="9">
        <f>+AP10/$AP$3</f>
        <v>0.23246172658422165</v>
      </c>
      <c r="AN10" s="10">
        <f>+AN8+AM10</f>
        <v>0.91500400926676262</v>
      </c>
      <c r="AP10" s="5">
        <f>SUM(G10:AJ10)</f>
        <v>24514.991999999998</v>
      </c>
    </row>
    <row r="11" spans="1:42" ht="12" thickBot="1" x14ac:dyDescent="0.25">
      <c r="A11" s="3" t="s">
        <v>117</v>
      </c>
      <c r="B11" s="3" t="s">
        <v>52</v>
      </c>
      <c r="C11" s="3" t="s">
        <v>7</v>
      </c>
      <c r="D11" s="3" t="s">
        <v>23</v>
      </c>
      <c r="E11" s="38" t="s">
        <v>21</v>
      </c>
      <c r="F11" s="3" t="s">
        <v>9</v>
      </c>
      <c r="G11" s="8">
        <v>-1</v>
      </c>
      <c r="H11" s="8">
        <v>-1</v>
      </c>
      <c r="I11" s="8">
        <v>-1</v>
      </c>
      <c r="J11" s="8">
        <v>-1</v>
      </c>
      <c r="K11" s="8">
        <v>-1</v>
      </c>
      <c r="L11" s="8">
        <v>-1</v>
      </c>
      <c r="M11" s="8">
        <v>-1</v>
      </c>
      <c r="N11" s="8">
        <v>-1</v>
      </c>
      <c r="O11" s="8">
        <v>-1</v>
      </c>
      <c r="P11" s="8">
        <v>-1</v>
      </c>
      <c r="Q11" s="8">
        <v>-1</v>
      </c>
      <c r="R11" s="8">
        <v>-1</v>
      </c>
      <c r="S11" s="8">
        <v>-1</v>
      </c>
      <c r="T11" s="8">
        <v>-1</v>
      </c>
      <c r="U11" s="8">
        <v>-1</v>
      </c>
      <c r="V11" s="8">
        <v>-1</v>
      </c>
      <c r="W11" s="8">
        <v>-1</v>
      </c>
      <c r="X11" s="8"/>
      <c r="Y11" s="8"/>
      <c r="Z11" s="8"/>
      <c r="AA11" s="8"/>
      <c r="AB11" s="8"/>
      <c r="AC11" s="8"/>
      <c r="AD11" s="8"/>
      <c r="AE11" s="8"/>
      <c r="AF11" s="8"/>
      <c r="AG11" s="8"/>
      <c r="AH11" s="8"/>
      <c r="AI11" s="8"/>
      <c r="AJ11" s="8"/>
      <c r="AK11" s="33">
        <v>3</v>
      </c>
    </row>
    <row r="12" spans="1:42" x14ac:dyDescent="0.2">
      <c r="A12" s="3" t="s">
        <v>117</v>
      </c>
      <c r="B12" s="3" t="s">
        <v>52</v>
      </c>
      <c r="C12" s="3" t="s">
        <v>93</v>
      </c>
      <c r="D12" s="3" t="s">
        <v>94</v>
      </c>
      <c r="E12" s="38" t="s">
        <v>31</v>
      </c>
      <c r="F12" s="3" t="s">
        <v>8</v>
      </c>
      <c r="G12" s="8"/>
      <c r="H12" s="8"/>
      <c r="I12" s="8"/>
      <c r="J12" s="8">
        <v>211</v>
      </c>
      <c r="K12" s="8">
        <v>571</v>
      </c>
      <c r="L12" s="8">
        <v>625</v>
      </c>
      <c r="M12" s="8">
        <v>1143</v>
      </c>
      <c r="N12" s="8">
        <v>308</v>
      </c>
      <c r="O12" s="8">
        <v>329</v>
      </c>
      <c r="P12" s="8">
        <v>441</v>
      </c>
      <c r="Q12" s="8">
        <v>389</v>
      </c>
      <c r="R12" s="8">
        <v>493.89600000000002</v>
      </c>
      <c r="S12" s="8">
        <v>521</v>
      </c>
      <c r="T12" s="8">
        <v>376.68400000000003</v>
      </c>
      <c r="U12" s="8">
        <v>276.50200000000001</v>
      </c>
      <c r="V12" s="8">
        <v>311.79500000000002</v>
      </c>
      <c r="W12" s="8">
        <v>140.88399999999999</v>
      </c>
      <c r="X12" s="8">
        <v>91.52</v>
      </c>
      <c r="Y12" s="8">
        <v>116.202</v>
      </c>
      <c r="Z12" s="8">
        <v>124.22499999999999</v>
      </c>
      <c r="AA12" s="8">
        <v>150.98099999999999</v>
      </c>
      <c r="AB12" s="8"/>
      <c r="AC12" s="8">
        <v>387.4</v>
      </c>
      <c r="AD12" s="8">
        <v>399.21899999999999</v>
      </c>
      <c r="AE12" s="8">
        <v>307.97000000000003</v>
      </c>
      <c r="AF12" s="8">
        <v>313.34500000000003</v>
      </c>
      <c r="AG12" s="8"/>
      <c r="AH12" s="8"/>
      <c r="AI12" s="8"/>
      <c r="AJ12" s="8"/>
      <c r="AK12" s="15">
        <v>4</v>
      </c>
      <c r="AM12" s="9">
        <f>+AP12/$AP$3</f>
        <v>7.6130865744267584E-2</v>
      </c>
      <c r="AN12" s="10">
        <f>+AN10+AM12</f>
        <v>0.99113487501103026</v>
      </c>
      <c r="AP12" s="5">
        <f>SUM(G12:AJ12)</f>
        <v>8028.6230000000014</v>
      </c>
    </row>
    <row r="13" spans="1:42" x14ac:dyDescent="0.2">
      <c r="A13" s="3" t="s">
        <v>117</v>
      </c>
      <c r="B13" s="3" t="s">
        <v>52</v>
      </c>
      <c r="C13" s="3" t="s">
        <v>93</v>
      </c>
      <c r="D13" s="3" t="s">
        <v>94</v>
      </c>
      <c r="E13" s="38" t="s">
        <v>31</v>
      </c>
      <c r="F13" s="3" t="s">
        <v>9</v>
      </c>
      <c r="G13" s="8"/>
      <c r="H13" s="8"/>
      <c r="I13" s="8"/>
      <c r="J13" s="8">
        <v>-1</v>
      </c>
      <c r="K13" s="8">
        <v>-1</v>
      </c>
      <c r="L13" s="8">
        <v>-1</v>
      </c>
      <c r="M13" s="8">
        <v>-1</v>
      </c>
      <c r="N13" s="8">
        <v>-1</v>
      </c>
      <c r="O13" s="8">
        <v>-1</v>
      </c>
      <c r="P13" s="8">
        <v>-1</v>
      </c>
      <c r="Q13" s="8">
        <v>-1</v>
      </c>
      <c r="R13" s="8">
        <v>-1</v>
      </c>
      <c r="S13" s="8">
        <v>-1</v>
      </c>
      <c r="T13" s="8">
        <v>-1</v>
      </c>
      <c r="U13" s="8">
        <v>-1</v>
      </c>
      <c r="V13" s="8">
        <v>-1</v>
      </c>
      <c r="W13" s="8">
        <v>-1</v>
      </c>
      <c r="X13" s="8">
        <v>-1</v>
      </c>
      <c r="Y13" s="8">
        <v>-1</v>
      </c>
      <c r="Z13" s="8">
        <v>-1</v>
      </c>
      <c r="AA13" s="8">
        <v>-1</v>
      </c>
      <c r="AB13" s="8"/>
      <c r="AC13" s="8">
        <v>-1</v>
      </c>
      <c r="AD13" s="8">
        <v>-1</v>
      </c>
      <c r="AE13" s="8">
        <v>-1</v>
      </c>
      <c r="AF13" s="8">
        <v>-1</v>
      </c>
      <c r="AG13" s="8"/>
      <c r="AH13" s="8"/>
      <c r="AI13" s="8"/>
      <c r="AJ13" s="8"/>
      <c r="AK13" s="15">
        <v>4</v>
      </c>
    </row>
    <row r="14" spans="1:42" x14ac:dyDescent="0.2">
      <c r="A14" s="3" t="s">
        <v>117</v>
      </c>
      <c r="B14" s="3" t="s">
        <v>52</v>
      </c>
      <c r="C14" s="3" t="s">
        <v>93</v>
      </c>
      <c r="D14" s="3" t="s">
        <v>101</v>
      </c>
      <c r="E14" s="38" t="s">
        <v>33</v>
      </c>
      <c r="F14" s="3" t="s">
        <v>8</v>
      </c>
      <c r="G14" s="8"/>
      <c r="H14" s="8"/>
      <c r="I14" s="8"/>
      <c r="J14" s="8"/>
      <c r="K14" s="8"/>
      <c r="L14" s="8"/>
      <c r="M14" s="8"/>
      <c r="N14" s="8"/>
      <c r="O14" s="8"/>
      <c r="P14" s="8"/>
      <c r="Q14" s="8"/>
      <c r="R14" s="8"/>
      <c r="S14" s="8"/>
      <c r="T14" s="8"/>
      <c r="U14" s="8"/>
      <c r="V14" s="8"/>
      <c r="W14" s="8"/>
      <c r="X14" s="8"/>
      <c r="Y14" s="8"/>
      <c r="Z14" s="8"/>
      <c r="AA14" s="8"/>
      <c r="AB14" s="8"/>
      <c r="AC14" s="8"/>
      <c r="AD14" s="8"/>
      <c r="AE14" s="8"/>
      <c r="AF14" s="8"/>
      <c r="AG14" s="8">
        <v>287.53800000000001</v>
      </c>
      <c r="AH14" s="8">
        <v>78.242999999999995</v>
      </c>
      <c r="AI14" s="8">
        <v>12.234</v>
      </c>
      <c r="AJ14" s="8">
        <v>292.95699999999999</v>
      </c>
      <c r="AK14" s="15">
        <v>5</v>
      </c>
      <c r="AM14" s="9">
        <f>+AP14/$AP$3</f>
        <v>6.3624458702523081E-3</v>
      </c>
      <c r="AN14" s="10">
        <f>+AN12+AM14</f>
        <v>0.99749732088128251</v>
      </c>
      <c r="AP14" s="5">
        <f>SUM(G14:AJ14)</f>
        <v>670.97199999999998</v>
      </c>
    </row>
    <row r="15" spans="1:42" x14ac:dyDescent="0.2">
      <c r="A15" s="3" t="s">
        <v>117</v>
      </c>
      <c r="B15" s="3" t="s">
        <v>52</v>
      </c>
      <c r="C15" s="3" t="s">
        <v>93</v>
      </c>
      <c r="D15" s="3" t="s">
        <v>101</v>
      </c>
      <c r="E15" s="38" t="s">
        <v>33</v>
      </c>
      <c r="F15" s="3" t="s">
        <v>9</v>
      </c>
      <c r="G15" s="8"/>
      <c r="H15" s="8"/>
      <c r="I15" s="8"/>
      <c r="J15" s="8"/>
      <c r="K15" s="8"/>
      <c r="L15" s="8"/>
      <c r="M15" s="8"/>
      <c r="N15" s="8"/>
      <c r="O15" s="8"/>
      <c r="P15" s="8"/>
      <c r="Q15" s="8"/>
      <c r="R15" s="8"/>
      <c r="S15" s="8"/>
      <c r="T15" s="8"/>
      <c r="U15" s="8"/>
      <c r="V15" s="8"/>
      <c r="W15" s="8"/>
      <c r="X15" s="8"/>
      <c r="Y15" s="8"/>
      <c r="Z15" s="8"/>
      <c r="AA15" s="8"/>
      <c r="AB15" s="8"/>
      <c r="AC15" s="8"/>
      <c r="AD15" s="8"/>
      <c r="AE15" s="8"/>
      <c r="AF15" s="8"/>
      <c r="AG15" s="8" t="s">
        <v>13</v>
      </c>
      <c r="AH15" s="8" t="s">
        <v>13</v>
      </c>
      <c r="AI15" s="8" t="s">
        <v>13</v>
      </c>
      <c r="AJ15" s="8" t="s">
        <v>13</v>
      </c>
      <c r="AK15" s="15">
        <v>5</v>
      </c>
    </row>
    <row r="16" spans="1:42" x14ac:dyDescent="0.2">
      <c r="A16" s="3" t="s">
        <v>117</v>
      </c>
      <c r="B16" s="3" t="s">
        <v>52</v>
      </c>
      <c r="C16" s="3" t="s">
        <v>7</v>
      </c>
      <c r="D16" s="3" t="s">
        <v>23</v>
      </c>
      <c r="E16" s="38" t="s">
        <v>16</v>
      </c>
      <c r="F16" s="3" t="s">
        <v>8</v>
      </c>
      <c r="G16" s="8"/>
      <c r="H16" s="8"/>
      <c r="I16" s="8"/>
      <c r="J16" s="8"/>
      <c r="K16" s="8"/>
      <c r="L16" s="8"/>
      <c r="M16" s="8"/>
      <c r="N16" s="8"/>
      <c r="O16" s="8"/>
      <c r="P16" s="8"/>
      <c r="Q16" s="8"/>
      <c r="R16" s="8"/>
      <c r="S16" s="8"/>
      <c r="T16" s="8"/>
      <c r="U16" s="8"/>
      <c r="V16" s="8"/>
      <c r="W16" s="8"/>
      <c r="X16" s="8"/>
      <c r="Y16" s="8"/>
      <c r="Z16" s="8"/>
      <c r="AA16" s="8"/>
      <c r="AB16" s="8"/>
      <c r="AC16" s="8"/>
      <c r="AD16" s="8"/>
      <c r="AE16" s="8"/>
      <c r="AF16" s="8"/>
      <c r="AG16" s="8">
        <v>92.07</v>
      </c>
      <c r="AH16" s="8"/>
      <c r="AI16" s="8"/>
      <c r="AJ16" s="8"/>
      <c r="AK16" s="15">
        <v>6</v>
      </c>
      <c r="AM16" s="9">
        <f>+AP16/$AP$3</f>
        <v>8.7304744650168714E-4</v>
      </c>
      <c r="AN16" s="10">
        <f>+AN14+AM16</f>
        <v>0.99837036832778425</v>
      </c>
      <c r="AP16" s="5">
        <f>SUM(G16:AJ16)</f>
        <v>92.07</v>
      </c>
    </row>
    <row r="17" spans="1:42" x14ac:dyDescent="0.2">
      <c r="A17" s="3" t="s">
        <v>117</v>
      </c>
      <c r="B17" s="3" t="s">
        <v>52</v>
      </c>
      <c r="C17" s="3" t="s">
        <v>7</v>
      </c>
      <c r="D17" s="3" t="s">
        <v>23</v>
      </c>
      <c r="E17" s="38" t="s">
        <v>16</v>
      </c>
      <c r="F17" s="3" t="s">
        <v>9</v>
      </c>
      <c r="G17" s="8"/>
      <c r="H17" s="8"/>
      <c r="I17" s="8"/>
      <c r="J17" s="8"/>
      <c r="K17" s="8"/>
      <c r="L17" s="8"/>
      <c r="M17" s="8"/>
      <c r="N17" s="8"/>
      <c r="O17" s="8"/>
      <c r="P17" s="8"/>
      <c r="Q17" s="8"/>
      <c r="R17" s="8"/>
      <c r="S17" s="8"/>
      <c r="T17" s="8"/>
      <c r="U17" s="8"/>
      <c r="V17" s="8"/>
      <c r="W17" s="8"/>
      <c r="X17" s="8"/>
      <c r="Y17" s="8"/>
      <c r="Z17" s="8"/>
      <c r="AA17" s="8"/>
      <c r="AB17" s="8"/>
      <c r="AC17" s="8"/>
      <c r="AD17" s="8"/>
      <c r="AE17" s="8"/>
      <c r="AF17" s="8"/>
      <c r="AG17" s="8">
        <v>-1</v>
      </c>
      <c r="AH17" s="8"/>
      <c r="AI17" s="8"/>
      <c r="AJ17" s="8"/>
      <c r="AK17" s="15">
        <v>6</v>
      </c>
    </row>
    <row r="18" spans="1:42" x14ac:dyDescent="0.2">
      <c r="A18" s="3" t="s">
        <v>117</v>
      </c>
      <c r="B18" s="3" t="s">
        <v>52</v>
      </c>
      <c r="C18" s="3" t="s">
        <v>93</v>
      </c>
      <c r="D18" s="3" t="s">
        <v>126</v>
      </c>
      <c r="E18" s="38" t="s">
        <v>25</v>
      </c>
      <c r="F18" s="3" t="s">
        <v>8</v>
      </c>
      <c r="G18" s="8"/>
      <c r="H18" s="8"/>
      <c r="I18" s="8"/>
      <c r="J18" s="8"/>
      <c r="K18" s="8"/>
      <c r="L18" s="8"/>
      <c r="M18" s="8"/>
      <c r="N18" s="8"/>
      <c r="O18" s="8"/>
      <c r="P18" s="8"/>
      <c r="Q18" s="8"/>
      <c r="R18" s="8"/>
      <c r="S18" s="8"/>
      <c r="T18" s="8"/>
      <c r="U18" s="8"/>
      <c r="V18" s="8"/>
      <c r="W18" s="8"/>
      <c r="X18" s="8"/>
      <c r="Y18" s="8"/>
      <c r="Z18" s="8"/>
      <c r="AA18" s="8">
        <v>1.6579999999999999</v>
      </c>
      <c r="AB18" s="8">
        <v>0.59699999999999998</v>
      </c>
      <c r="AC18" s="8">
        <v>1.1299999999999999</v>
      </c>
      <c r="AD18" s="8">
        <v>28.902000000000001</v>
      </c>
      <c r="AE18" s="8">
        <v>28.611999999999998</v>
      </c>
      <c r="AF18" s="8"/>
      <c r="AG18" s="8"/>
      <c r="AH18" s="8"/>
      <c r="AI18" s="8"/>
      <c r="AJ18" s="8"/>
      <c r="AK18" s="15">
        <v>7</v>
      </c>
      <c r="AM18" s="9">
        <f>+AP18/$AP$3</f>
        <v>5.7747058156300908E-4</v>
      </c>
      <c r="AN18" s="10">
        <f>+AN16+AM18</f>
        <v>0.99894783890934724</v>
      </c>
      <c r="AP18" s="5">
        <f>SUM(G18:AJ18)</f>
        <v>60.899000000000001</v>
      </c>
    </row>
    <row r="19" spans="1:42" x14ac:dyDescent="0.2">
      <c r="A19" s="3" t="s">
        <v>117</v>
      </c>
      <c r="B19" s="3" t="s">
        <v>52</v>
      </c>
      <c r="C19" s="3" t="s">
        <v>93</v>
      </c>
      <c r="D19" s="3" t="s">
        <v>126</v>
      </c>
      <c r="E19" s="38" t="s">
        <v>25</v>
      </c>
      <c r="F19" s="3" t="s">
        <v>9</v>
      </c>
      <c r="G19" s="8"/>
      <c r="H19" s="8"/>
      <c r="I19" s="8"/>
      <c r="J19" s="8"/>
      <c r="K19" s="8"/>
      <c r="L19" s="8"/>
      <c r="M19" s="8"/>
      <c r="N19" s="8"/>
      <c r="O19" s="8"/>
      <c r="P19" s="8"/>
      <c r="Q19" s="8"/>
      <c r="R19" s="8"/>
      <c r="S19" s="8"/>
      <c r="T19" s="8"/>
      <c r="U19" s="8"/>
      <c r="V19" s="8"/>
      <c r="W19" s="8"/>
      <c r="X19" s="8"/>
      <c r="Y19" s="8"/>
      <c r="Z19" s="8"/>
      <c r="AA19" s="8">
        <v>-1</v>
      </c>
      <c r="AB19" s="8">
        <v>-1</v>
      </c>
      <c r="AC19" s="8">
        <v>-1</v>
      </c>
      <c r="AD19" s="8">
        <v>-1</v>
      </c>
      <c r="AE19" s="8">
        <v>-1</v>
      </c>
      <c r="AF19" s="8"/>
      <c r="AG19" s="8"/>
      <c r="AH19" s="8"/>
      <c r="AI19" s="8"/>
      <c r="AJ19" s="8"/>
      <c r="AK19" s="15">
        <v>7</v>
      </c>
    </row>
    <row r="20" spans="1:42" x14ac:dyDescent="0.2">
      <c r="A20" s="3" t="s">
        <v>117</v>
      </c>
      <c r="B20" s="3" t="s">
        <v>52</v>
      </c>
      <c r="C20" s="3" t="s">
        <v>7</v>
      </c>
      <c r="D20" s="3" t="s">
        <v>23</v>
      </c>
      <c r="E20" s="38" t="s">
        <v>25</v>
      </c>
      <c r="F20" s="3" t="s">
        <v>8</v>
      </c>
      <c r="G20" s="8"/>
      <c r="H20" s="8"/>
      <c r="I20" s="8"/>
      <c r="J20" s="8"/>
      <c r="K20" s="8"/>
      <c r="L20" s="8"/>
      <c r="M20" s="8"/>
      <c r="N20" s="8"/>
      <c r="O20" s="8"/>
      <c r="P20" s="8"/>
      <c r="Q20" s="8"/>
      <c r="R20" s="8"/>
      <c r="S20" s="8"/>
      <c r="T20" s="8"/>
      <c r="U20" s="8"/>
      <c r="V20" s="8"/>
      <c r="W20" s="8"/>
      <c r="X20" s="8"/>
      <c r="Y20" s="8">
        <v>2.77</v>
      </c>
      <c r="Z20" s="8"/>
      <c r="AA20" s="8">
        <v>0.02</v>
      </c>
      <c r="AB20" s="8">
        <v>2.2989999999999999</v>
      </c>
      <c r="AC20" s="8">
        <v>0.628</v>
      </c>
      <c r="AD20" s="8">
        <v>0.76</v>
      </c>
      <c r="AE20" s="8">
        <v>0.61699999999999999</v>
      </c>
      <c r="AF20" s="8">
        <v>0.9</v>
      </c>
      <c r="AG20" s="8">
        <v>43.39</v>
      </c>
      <c r="AH20" s="8"/>
      <c r="AI20" s="8"/>
      <c r="AJ20" s="8"/>
      <c r="AK20" s="15">
        <v>8</v>
      </c>
      <c r="AM20" s="9">
        <f>+AP20/$AP$3</f>
        <v>4.8724524808344406E-4</v>
      </c>
      <c r="AN20" s="10">
        <f>+AN18+AM20</f>
        <v>0.99943508415743065</v>
      </c>
      <c r="AP20" s="5">
        <f>SUM(G20:AJ20)</f>
        <v>51.384</v>
      </c>
    </row>
    <row r="21" spans="1:42" x14ac:dyDescent="0.2">
      <c r="A21" s="3" t="s">
        <v>117</v>
      </c>
      <c r="B21" s="3" t="s">
        <v>52</v>
      </c>
      <c r="C21" s="3" t="s">
        <v>7</v>
      </c>
      <c r="D21" s="3" t="s">
        <v>23</v>
      </c>
      <c r="E21" s="38" t="s">
        <v>25</v>
      </c>
      <c r="F21" s="3" t="s">
        <v>9</v>
      </c>
      <c r="G21" s="8"/>
      <c r="H21" s="8"/>
      <c r="I21" s="8"/>
      <c r="J21" s="8"/>
      <c r="K21" s="8"/>
      <c r="L21" s="8"/>
      <c r="M21" s="8"/>
      <c r="N21" s="8"/>
      <c r="O21" s="8"/>
      <c r="P21" s="8"/>
      <c r="Q21" s="8"/>
      <c r="R21" s="8"/>
      <c r="S21" s="8"/>
      <c r="T21" s="8"/>
      <c r="U21" s="8"/>
      <c r="V21" s="8"/>
      <c r="W21" s="8"/>
      <c r="X21" s="8"/>
      <c r="Y21" s="8">
        <v>-1</v>
      </c>
      <c r="Z21" s="8"/>
      <c r="AA21" s="8">
        <v>-1</v>
      </c>
      <c r="AB21" s="8">
        <v>-1</v>
      </c>
      <c r="AC21" s="8">
        <v>-1</v>
      </c>
      <c r="AD21" s="8">
        <v>-1</v>
      </c>
      <c r="AE21" s="8">
        <v>-1</v>
      </c>
      <c r="AF21" s="8">
        <v>-1</v>
      </c>
      <c r="AG21" s="8">
        <v>-1</v>
      </c>
      <c r="AH21" s="8"/>
      <c r="AI21" s="8"/>
      <c r="AJ21" s="8"/>
      <c r="AK21" s="15">
        <v>8</v>
      </c>
    </row>
    <row r="22" spans="1:42" x14ac:dyDescent="0.2">
      <c r="A22" s="3" t="s">
        <v>117</v>
      </c>
      <c r="B22" s="3" t="s">
        <v>52</v>
      </c>
      <c r="C22" s="3" t="s">
        <v>7</v>
      </c>
      <c r="D22" s="3" t="s">
        <v>23</v>
      </c>
      <c r="E22" s="38" t="s">
        <v>11</v>
      </c>
      <c r="F22" s="3" t="s">
        <v>8</v>
      </c>
      <c r="G22" s="8"/>
      <c r="H22" s="8"/>
      <c r="I22" s="8"/>
      <c r="J22" s="8"/>
      <c r="K22" s="8"/>
      <c r="L22" s="8"/>
      <c r="M22" s="8"/>
      <c r="N22" s="8"/>
      <c r="O22" s="8">
        <v>21.7</v>
      </c>
      <c r="P22" s="8"/>
      <c r="Q22" s="8"/>
      <c r="R22" s="8"/>
      <c r="S22" s="8"/>
      <c r="T22" s="8"/>
      <c r="U22" s="8"/>
      <c r="V22" s="8"/>
      <c r="W22" s="8"/>
      <c r="X22" s="8"/>
      <c r="Y22" s="8"/>
      <c r="Z22" s="8"/>
      <c r="AA22" s="8"/>
      <c r="AB22" s="8"/>
      <c r="AC22" s="8"/>
      <c r="AD22" s="8"/>
      <c r="AE22" s="8"/>
      <c r="AF22" s="8"/>
      <c r="AG22" s="8"/>
      <c r="AH22" s="8"/>
      <c r="AI22" s="8"/>
      <c r="AJ22" s="8">
        <v>3</v>
      </c>
      <c r="AK22" s="15">
        <v>9</v>
      </c>
      <c r="AM22" s="9">
        <f>+AP22/$AP$3</f>
        <v>2.3421605222756243E-4</v>
      </c>
      <c r="AN22" s="10">
        <f>+AN20+AM22</f>
        <v>0.99966930020965816</v>
      </c>
      <c r="AP22" s="5">
        <f>SUM(G22:AJ22)</f>
        <v>24.7</v>
      </c>
    </row>
    <row r="23" spans="1:42" x14ac:dyDescent="0.2">
      <c r="A23" s="3" t="s">
        <v>117</v>
      </c>
      <c r="B23" s="3" t="s">
        <v>52</v>
      </c>
      <c r="C23" s="3" t="s">
        <v>7</v>
      </c>
      <c r="D23" s="3" t="s">
        <v>23</v>
      </c>
      <c r="E23" s="38" t="s">
        <v>11</v>
      </c>
      <c r="F23" s="3" t="s">
        <v>9</v>
      </c>
      <c r="G23" s="8"/>
      <c r="H23" s="8"/>
      <c r="I23" s="8"/>
      <c r="J23" s="8"/>
      <c r="K23" s="8"/>
      <c r="L23" s="8"/>
      <c r="M23" s="8"/>
      <c r="N23" s="8"/>
      <c r="O23" s="8">
        <v>-1</v>
      </c>
      <c r="P23" s="8"/>
      <c r="Q23" s="8"/>
      <c r="R23" s="8"/>
      <c r="S23" s="8"/>
      <c r="T23" s="8"/>
      <c r="U23" s="8"/>
      <c r="V23" s="8"/>
      <c r="W23" s="8"/>
      <c r="X23" s="8"/>
      <c r="Y23" s="8"/>
      <c r="Z23" s="8"/>
      <c r="AA23" s="8"/>
      <c r="AB23" s="8"/>
      <c r="AC23" s="8"/>
      <c r="AD23" s="8"/>
      <c r="AE23" s="8"/>
      <c r="AF23" s="8"/>
      <c r="AG23" s="8"/>
      <c r="AH23" s="8"/>
      <c r="AI23" s="8"/>
      <c r="AJ23" s="8">
        <v>-1</v>
      </c>
      <c r="AK23" s="15">
        <v>9</v>
      </c>
    </row>
    <row r="24" spans="1:42" x14ac:dyDescent="0.2">
      <c r="A24" s="3" t="s">
        <v>117</v>
      </c>
      <c r="B24" s="3" t="s">
        <v>52</v>
      </c>
      <c r="C24" s="3" t="s">
        <v>7</v>
      </c>
      <c r="D24" s="3" t="s">
        <v>32</v>
      </c>
      <c r="E24" s="38" t="s">
        <v>25</v>
      </c>
      <c r="F24" s="3" t="s">
        <v>8</v>
      </c>
      <c r="G24" s="8"/>
      <c r="H24" s="8"/>
      <c r="I24" s="8"/>
      <c r="J24" s="8"/>
      <c r="K24" s="8"/>
      <c r="L24" s="8"/>
      <c r="M24" s="8"/>
      <c r="N24" s="8"/>
      <c r="O24" s="8"/>
      <c r="P24" s="8"/>
      <c r="Q24" s="8"/>
      <c r="R24" s="8"/>
      <c r="S24" s="8"/>
      <c r="T24" s="8"/>
      <c r="U24" s="8"/>
      <c r="V24" s="8"/>
      <c r="W24" s="8"/>
      <c r="X24" s="8"/>
      <c r="Y24" s="8">
        <v>9.4489999999999998</v>
      </c>
      <c r="Z24" s="8">
        <v>14.151999999999999</v>
      </c>
      <c r="AA24" s="8">
        <v>3.4000000000000002E-2</v>
      </c>
      <c r="AB24" s="8"/>
      <c r="AC24" s="8"/>
      <c r="AD24" s="8"/>
      <c r="AE24" s="8"/>
      <c r="AF24" s="8"/>
      <c r="AG24" s="8"/>
      <c r="AH24" s="8"/>
      <c r="AI24" s="8"/>
      <c r="AJ24" s="8"/>
      <c r="AK24" s="15">
        <v>10</v>
      </c>
      <c r="AM24" s="9">
        <f>+AP24/$AP$3</f>
        <v>2.2411726293111083E-4</v>
      </c>
      <c r="AN24" s="10">
        <f>+AN22+AM24</f>
        <v>0.99989341747258931</v>
      </c>
      <c r="AP24" s="5">
        <f>SUM(G24:AJ24)</f>
        <v>23.634999999999998</v>
      </c>
    </row>
    <row r="25" spans="1:42" x14ac:dyDescent="0.2">
      <c r="A25" s="3" t="s">
        <v>117</v>
      </c>
      <c r="B25" s="3" t="s">
        <v>52</v>
      </c>
      <c r="C25" s="3" t="s">
        <v>7</v>
      </c>
      <c r="D25" s="3" t="s">
        <v>32</v>
      </c>
      <c r="E25" s="38" t="s">
        <v>25</v>
      </c>
      <c r="F25" s="3" t="s">
        <v>9</v>
      </c>
      <c r="G25" s="8"/>
      <c r="H25" s="8"/>
      <c r="I25" s="8"/>
      <c r="J25" s="8"/>
      <c r="K25" s="8"/>
      <c r="L25" s="8"/>
      <c r="M25" s="8"/>
      <c r="N25" s="8"/>
      <c r="O25" s="8"/>
      <c r="P25" s="8"/>
      <c r="Q25" s="8"/>
      <c r="R25" s="8"/>
      <c r="S25" s="8"/>
      <c r="T25" s="8"/>
      <c r="U25" s="8"/>
      <c r="V25" s="8"/>
      <c r="W25" s="8"/>
      <c r="X25" s="8"/>
      <c r="Y25" s="8">
        <v>-1</v>
      </c>
      <c r="Z25" s="8">
        <v>-1</v>
      </c>
      <c r="AA25" s="8">
        <v>-1</v>
      </c>
      <c r="AB25" s="8"/>
      <c r="AC25" s="8"/>
      <c r="AD25" s="8"/>
      <c r="AE25" s="8"/>
      <c r="AF25" s="8"/>
      <c r="AG25" s="8"/>
      <c r="AH25" s="8"/>
      <c r="AI25" s="8"/>
      <c r="AJ25" s="8"/>
      <c r="AK25" s="15">
        <v>10</v>
      </c>
    </row>
    <row r="26" spans="1:42" x14ac:dyDescent="0.2">
      <c r="A26" s="3" t="s">
        <v>117</v>
      </c>
      <c r="B26" s="3" t="s">
        <v>52</v>
      </c>
      <c r="C26" s="3" t="s">
        <v>7</v>
      </c>
      <c r="D26" s="3" t="s">
        <v>23</v>
      </c>
      <c r="E26" s="38" t="s">
        <v>27</v>
      </c>
      <c r="F26" s="3" t="s">
        <v>8</v>
      </c>
      <c r="G26" s="8"/>
      <c r="H26" s="8"/>
      <c r="I26" s="8"/>
      <c r="J26" s="8"/>
      <c r="K26" s="8"/>
      <c r="L26" s="8"/>
      <c r="M26" s="8"/>
      <c r="N26" s="8"/>
      <c r="O26" s="8"/>
      <c r="P26" s="8"/>
      <c r="Q26" s="8"/>
      <c r="R26" s="8"/>
      <c r="S26" s="8"/>
      <c r="T26" s="8"/>
      <c r="U26" s="8"/>
      <c r="V26" s="8"/>
      <c r="W26" s="8"/>
      <c r="X26" s="8"/>
      <c r="Y26" s="8"/>
      <c r="Z26" s="8"/>
      <c r="AA26" s="8">
        <v>6.0209999999999999</v>
      </c>
      <c r="AB26" s="8"/>
      <c r="AC26" s="8"/>
      <c r="AD26" s="8"/>
      <c r="AE26" s="8"/>
      <c r="AF26" s="8"/>
      <c r="AG26" s="8"/>
      <c r="AH26" s="8"/>
      <c r="AI26" s="8"/>
      <c r="AJ26" s="8"/>
      <c r="AK26" s="15">
        <v>11</v>
      </c>
      <c r="AM26" s="9">
        <f>+AP26/$AP$3</f>
        <v>5.7093718642192443E-5</v>
      </c>
      <c r="AN26" s="10">
        <f>+AN24+AM26</f>
        <v>0.99995051119123146</v>
      </c>
      <c r="AP26" s="5">
        <f>SUM(G26:AJ26)</f>
        <v>6.0209999999999999</v>
      </c>
    </row>
    <row r="27" spans="1:42" x14ac:dyDescent="0.2">
      <c r="A27" s="3" t="s">
        <v>117</v>
      </c>
      <c r="B27" s="3" t="s">
        <v>52</v>
      </c>
      <c r="C27" s="3" t="s">
        <v>7</v>
      </c>
      <c r="D27" s="3" t="s">
        <v>23</v>
      </c>
      <c r="E27" s="38" t="s">
        <v>27</v>
      </c>
      <c r="F27" s="3" t="s">
        <v>9</v>
      </c>
      <c r="G27" s="8"/>
      <c r="H27" s="8"/>
      <c r="I27" s="8"/>
      <c r="J27" s="8"/>
      <c r="K27" s="8"/>
      <c r="L27" s="8"/>
      <c r="M27" s="8"/>
      <c r="N27" s="8"/>
      <c r="O27" s="8"/>
      <c r="P27" s="8"/>
      <c r="Q27" s="8"/>
      <c r="R27" s="8"/>
      <c r="S27" s="8"/>
      <c r="T27" s="8"/>
      <c r="U27" s="8"/>
      <c r="V27" s="8"/>
      <c r="W27" s="8"/>
      <c r="X27" s="8"/>
      <c r="Y27" s="8"/>
      <c r="Z27" s="8"/>
      <c r="AA27" s="8">
        <v>-1</v>
      </c>
      <c r="AB27" s="8"/>
      <c r="AC27" s="8"/>
      <c r="AD27" s="8"/>
      <c r="AE27" s="8"/>
      <c r="AF27" s="8"/>
      <c r="AG27" s="8"/>
      <c r="AH27" s="8"/>
      <c r="AI27" s="8"/>
      <c r="AJ27" s="8"/>
      <c r="AK27" s="15">
        <v>11</v>
      </c>
    </row>
    <row r="28" spans="1:42" x14ac:dyDescent="0.2">
      <c r="A28" s="3" t="s">
        <v>117</v>
      </c>
      <c r="B28" s="3" t="s">
        <v>52</v>
      </c>
      <c r="C28" s="3" t="s">
        <v>7</v>
      </c>
      <c r="D28" s="3" t="s">
        <v>20</v>
      </c>
      <c r="E28" s="38" t="s">
        <v>25</v>
      </c>
      <c r="F28" s="3" t="s">
        <v>8</v>
      </c>
      <c r="G28" s="8"/>
      <c r="H28" s="8"/>
      <c r="I28" s="8"/>
      <c r="J28" s="8"/>
      <c r="K28" s="8"/>
      <c r="L28" s="8">
        <v>0.9</v>
      </c>
      <c r="M28" s="8">
        <v>1</v>
      </c>
      <c r="N28" s="8">
        <v>1</v>
      </c>
      <c r="O28" s="8">
        <v>0.2</v>
      </c>
      <c r="P28" s="8"/>
      <c r="Q28" s="8"/>
      <c r="R28" s="8"/>
      <c r="S28" s="8"/>
      <c r="T28" s="8"/>
      <c r="U28" s="8"/>
      <c r="V28" s="8"/>
      <c r="W28" s="8"/>
      <c r="X28" s="8"/>
      <c r="Y28" s="8"/>
      <c r="Z28" s="8"/>
      <c r="AA28" s="8"/>
      <c r="AB28" s="8"/>
      <c r="AC28" s="8"/>
      <c r="AD28" s="8"/>
      <c r="AE28" s="8"/>
      <c r="AF28" s="8"/>
      <c r="AG28" s="8">
        <v>8.3000000000000004E-2</v>
      </c>
      <c r="AH28" s="8"/>
      <c r="AI28" s="8"/>
      <c r="AJ28" s="8"/>
      <c r="AK28" s="15">
        <v>12</v>
      </c>
      <c r="AM28" s="9">
        <f>+AP28/$AP$3</f>
        <v>3.0182578714183454E-5</v>
      </c>
      <c r="AN28" s="10">
        <f>+AN26+AM28</f>
        <v>0.99998069376994569</v>
      </c>
      <c r="AP28" s="5">
        <f>SUM(G28:AJ28)</f>
        <v>3.1830000000000003</v>
      </c>
    </row>
    <row r="29" spans="1:42" x14ac:dyDescent="0.2">
      <c r="A29" s="3" t="s">
        <v>117</v>
      </c>
      <c r="B29" s="3" t="s">
        <v>52</v>
      </c>
      <c r="C29" s="3" t="s">
        <v>7</v>
      </c>
      <c r="D29" s="3" t="s">
        <v>20</v>
      </c>
      <c r="E29" s="38" t="s">
        <v>25</v>
      </c>
      <c r="F29" s="3" t="s">
        <v>9</v>
      </c>
      <c r="G29" s="8"/>
      <c r="H29" s="8"/>
      <c r="I29" s="8"/>
      <c r="J29" s="8"/>
      <c r="K29" s="8"/>
      <c r="L29" s="8">
        <v>-1</v>
      </c>
      <c r="M29" s="8">
        <v>-1</v>
      </c>
      <c r="N29" s="8">
        <v>-1</v>
      </c>
      <c r="O29" s="8">
        <v>-1</v>
      </c>
      <c r="P29" s="8"/>
      <c r="Q29" s="8"/>
      <c r="R29" s="8"/>
      <c r="S29" s="8"/>
      <c r="T29" s="8"/>
      <c r="U29" s="8"/>
      <c r="V29" s="8"/>
      <c r="W29" s="8"/>
      <c r="X29" s="8"/>
      <c r="Y29" s="8"/>
      <c r="Z29" s="8"/>
      <c r="AA29" s="8"/>
      <c r="AB29" s="8"/>
      <c r="AC29" s="8"/>
      <c r="AD29" s="8"/>
      <c r="AE29" s="8"/>
      <c r="AF29" s="8"/>
      <c r="AG29" s="8">
        <v>-1</v>
      </c>
      <c r="AH29" s="8"/>
      <c r="AI29" s="8"/>
      <c r="AJ29" s="8"/>
      <c r="AK29" s="15">
        <v>12</v>
      </c>
    </row>
    <row r="30" spans="1:42" x14ac:dyDescent="0.2">
      <c r="A30" s="3" t="s">
        <v>117</v>
      </c>
      <c r="B30" s="3" t="s">
        <v>52</v>
      </c>
      <c r="C30" s="3" t="s">
        <v>7</v>
      </c>
      <c r="D30" s="3" t="s">
        <v>32</v>
      </c>
      <c r="E30" s="38" t="s">
        <v>15</v>
      </c>
      <c r="F30" s="3" t="s">
        <v>8</v>
      </c>
      <c r="G30" s="8"/>
      <c r="H30" s="8"/>
      <c r="I30" s="8"/>
      <c r="J30" s="8"/>
      <c r="K30" s="8"/>
      <c r="L30" s="8"/>
      <c r="M30" s="8"/>
      <c r="N30" s="8"/>
      <c r="O30" s="8"/>
      <c r="P30" s="8"/>
      <c r="Q30" s="8">
        <v>5.6000000000000001E-2</v>
      </c>
      <c r="R30" s="8">
        <v>4.0000000000000001E-3</v>
      </c>
      <c r="S30" s="8"/>
      <c r="T30" s="8"/>
      <c r="U30" s="8"/>
      <c r="V30" s="8">
        <v>2.5000000000000001E-2</v>
      </c>
      <c r="W30" s="8">
        <v>2.5000000000000001E-2</v>
      </c>
      <c r="X30" s="8">
        <v>2.5000000000000001E-2</v>
      </c>
      <c r="Y30" s="8">
        <v>0.58399999999999996</v>
      </c>
      <c r="Z30" s="8">
        <v>2.5000000000000001E-2</v>
      </c>
      <c r="AA30" s="8">
        <v>4.8000000000000001E-2</v>
      </c>
      <c r="AB30" s="8">
        <v>3.7999999999999999E-2</v>
      </c>
      <c r="AC30" s="8"/>
      <c r="AD30" s="8">
        <v>4.0000000000000001E-3</v>
      </c>
      <c r="AE30" s="8">
        <v>8.0000000000000002E-3</v>
      </c>
      <c r="AF30" s="8">
        <v>0.02</v>
      </c>
      <c r="AG30" s="8">
        <v>1.0999999999999999E-2</v>
      </c>
      <c r="AH30" s="8"/>
      <c r="AI30" s="8"/>
      <c r="AJ30" s="8"/>
      <c r="AK30" s="15">
        <v>13</v>
      </c>
      <c r="AM30" s="9">
        <f>+AP30/$AP$3</f>
        <v>8.278162493711013E-6</v>
      </c>
      <c r="AN30" s="10">
        <f>+AN28+AM30</f>
        <v>0.99998897193243941</v>
      </c>
      <c r="AP30" s="5">
        <f>SUM(G30:AJ30)</f>
        <v>0.87300000000000011</v>
      </c>
    </row>
    <row r="31" spans="1:42" x14ac:dyDescent="0.2">
      <c r="A31" s="3" t="s">
        <v>117</v>
      </c>
      <c r="B31" s="3" t="s">
        <v>52</v>
      </c>
      <c r="C31" s="3" t="s">
        <v>7</v>
      </c>
      <c r="D31" s="3" t="s">
        <v>32</v>
      </c>
      <c r="E31" s="38" t="s">
        <v>15</v>
      </c>
      <c r="F31" s="3" t="s">
        <v>9</v>
      </c>
      <c r="G31" s="8"/>
      <c r="H31" s="8"/>
      <c r="I31" s="8"/>
      <c r="J31" s="8"/>
      <c r="K31" s="8"/>
      <c r="L31" s="8"/>
      <c r="M31" s="8"/>
      <c r="N31" s="8"/>
      <c r="O31" s="8"/>
      <c r="P31" s="8"/>
      <c r="Q31" s="8">
        <v>-1</v>
      </c>
      <c r="R31" s="8" t="s">
        <v>13</v>
      </c>
      <c r="S31" s="8"/>
      <c r="T31" s="8"/>
      <c r="U31" s="8"/>
      <c r="V31" s="8" t="s">
        <v>13</v>
      </c>
      <c r="W31" s="8" t="s">
        <v>13</v>
      </c>
      <c r="X31" s="8" t="s">
        <v>13</v>
      </c>
      <c r="Y31" s="8">
        <v>-1</v>
      </c>
      <c r="Z31" s="8" t="s">
        <v>13</v>
      </c>
      <c r="AA31" s="8" t="s">
        <v>13</v>
      </c>
      <c r="AB31" s="8" t="s">
        <v>13</v>
      </c>
      <c r="AC31" s="8" t="s">
        <v>13</v>
      </c>
      <c r="AD31" s="8" t="s">
        <v>13</v>
      </c>
      <c r="AE31" s="8" t="s">
        <v>13</v>
      </c>
      <c r="AF31" s="8" t="s">
        <v>13</v>
      </c>
      <c r="AG31" s="8" t="s">
        <v>13</v>
      </c>
      <c r="AH31" s="8"/>
      <c r="AI31" s="8"/>
      <c r="AJ31" s="8"/>
      <c r="AK31" s="15">
        <v>13</v>
      </c>
    </row>
    <row r="32" spans="1:42" x14ac:dyDescent="0.2">
      <c r="A32" s="3" t="s">
        <v>117</v>
      </c>
      <c r="B32" s="3" t="s">
        <v>52</v>
      </c>
      <c r="C32" s="3" t="s">
        <v>7</v>
      </c>
      <c r="D32" s="3" t="s">
        <v>59</v>
      </c>
      <c r="E32" s="38" t="s">
        <v>11</v>
      </c>
      <c r="F32" s="3" t="s">
        <v>8</v>
      </c>
      <c r="AF32" s="5">
        <v>0.64200000000000002</v>
      </c>
      <c r="AK32" s="12">
        <v>14</v>
      </c>
      <c r="AM32" s="9">
        <f>+AP32/$AP$3</f>
        <v>6.0877208716637682E-6</v>
      </c>
      <c r="AN32" s="10">
        <f>+AN30+AM32</f>
        <v>0.99999505965331104</v>
      </c>
      <c r="AP32" s="5">
        <f>SUM(G32:AJ32)</f>
        <v>0.64200000000000002</v>
      </c>
    </row>
    <row r="33" spans="1:42" x14ac:dyDescent="0.2">
      <c r="A33" s="3" t="s">
        <v>117</v>
      </c>
      <c r="B33" s="3" t="s">
        <v>52</v>
      </c>
      <c r="C33" s="3" t="s">
        <v>7</v>
      </c>
      <c r="D33" s="3" t="s">
        <v>59</v>
      </c>
      <c r="E33" s="38" t="s">
        <v>11</v>
      </c>
      <c r="F33" s="3" t="s">
        <v>9</v>
      </c>
      <c r="G33" s="8"/>
      <c r="H33" s="8"/>
      <c r="I33" s="8"/>
      <c r="J33" s="8"/>
      <c r="K33" s="8"/>
      <c r="L33" s="8"/>
      <c r="M33" s="8"/>
      <c r="N33" s="8"/>
      <c r="O33" s="8"/>
      <c r="P33" s="8"/>
      <c r="Q33" s="8"/>
      <c r="R33" s="8"/>
      <c r="S33" s="8"/>
      <c r="T33" s="8"/>
      <c r="U33" s="8"/>
      <c r="V33" s="8"/>
      <c r="W33" s="8"/>
      <c r="X33" s="8"/>
      <c r="Y33" s="8"/>
      <c r="Z33" s="8"/>
      <c r="AA33" s="8"/>
      <c r="AB33" s="8"/>
      <c r="AC33" s="8"/>
      <c r="AD33" s="8"/>
      <c r="AE33" s="8"/>
      <c r="AF33" s="8">
        <v>-1</v>
      </c>
      <c r="AG33" s="8"/>
      <c r="AH33" s="8"/>
      <c r="AI33" s="8"/>
      <c r="AJ33" s="8"/>
      <c r="AK33" s="12">
        <v>14</v>
      </c>
    </row>
    <row r="34" spans="1:42" x14ac:dyDescent="0.2">
      <c r="A34" s="3" t="s">
        <v>117</v>
      </c>
      <c r="B34" s="3" t="s">
        <v>52</v>
      </c>
      <c r="C34" s="3" t="s">
        <v>7</v>
      </c>
      <c r="D34" s="3" t="s">
        <v>137</v>
      </c>
      <c r="E34" s="38" t="s">
        <v>31</v>
      </c>
      <c r="F34" s="3" t="s">
        <v>8</v>
      </c>
      <c r="AG34" s="5">
        <v>0.47399999999999998</v>
      </c>
      <c r="AK34" s="12">
        <v>15</v>
      </c>
      <c r="AM34" s="9">
        <f>+AP34/$AP$3</f>
        <v>4.494672419265773E-6</v>
      </c>
      <c r="AN34" s="10">
        <f>+AN32+AM34</f>
        <v>0.99999955432573029</v>
      </c>
      <c r="AP34" s="5">
        <f>SUM(G34:AJ34)</f>
        <v>0.47399999999999998</v>
      </c>
    </row>
    <row r="35" spans="1:42" x14ac:dyDescent="0.2">
      <c r="A35" s="3" t="s">
        <v>117</v>
      </c>
      <c r="B35" s="3" t="s">
        <v>52</v>
      </c>
      <c r="C35" s="3" t="s">
        <v>7</v>
      </c>
      <c r="D35" s="3" t="s">
        <v>137</v>
      </c>
      <c r="E35" s="38" t="s">
        <v>31</v>
      </c>
      <c r="F35" s="3" t="s">
        <v>9</v>
      </c>
      <c r="G35" s="8"/>
      <c r="H35" s="8"/>
      <c r="I35" s="8"/>
      <c r="J35" s="8"/>
      <c r="K35" s="8"/>
      <c r="L35" s="8"/>
      <c r="M35" s="8"/>
      <c r="N35" s="8"/>
      <c r="O35" s="8"/>
      <c r="P35" s="8"/>
      <c r="Q35" s="8"/>
      <c r="R35" s="8"/>
      <c r="S35" s="8"/>
      <c r="T35" s="8"/>
      <c r="U35" s="8"/>
      <c r="V35" s="8"/>
      <c r="W35" s="8"/>
      <c r="X35" s="8"/>
      <c r="Y35" s="8"/>
      <c r="Z35" s="8"/>
      <c r="AA35" s="8"/>
      <c r="AB35" s="8"/>
      <c r="AC35" s="8"/>
      <c r="AD35" s="8"/>
      <c r="AE35" s="8"/>
      <c r="AF35" s="8"/>
      <c r="AG35" s="8">
        <v>-1</v>
      </c>
      <c r="AH35" s="8"/>
      <c r="AI35" s="8"/>
      <c r="AJ35" s="8"/>
      <c r="AK35" s="12">
        <v>15</v>
      </c>
    </row>
    <row r="36" spans="1:42" x14ac:dyDescent="0.2">
      <c r="A36" s="3" t="s">
        <v>117</v>
      </c>
      <c r="B36" s="3" t="s">
        <v>52</v>
      </c>
      <c r="C36" s="3" t="s">
        <v>7</v>
      </c>
      <c r="D36" s="3" t="s">
        <v>20</v>
      </c>
      <c r="E36" s="38" t="s">
        <v>22</v>
      </c>
      <c r="F36" s="3" t="s">
        <v>8</v>
      </c>
      <c r="AG36" s="5">
        <v>2E-3</v>
      </c>
      <c r="AH36" s="5">
        <v>4.4999999999999998E-2</v>
      </c>
      <c r="AK36" s="12">
        <v>16</v>
      </c>
      <c r="AM36" s="9">
        <f>+AP36/$AP$3</f>
        <v>4.4567426942086777E-7</v>
      </c>
      <c r="AN36" s="10">
        <f>+AN34+AM36</f>
        <v>0.99999999999999967</v>
      </c>
      <c r="AP36" s="5">
        <f>SUM(G36:AJ36)</f>
        <v>4.7E-2</v>
      </c>
    </row>
    <row r="37" spans="1:42" x14ac:dyDescent="0.2">
      <c r="A37" s="3" t="s">
        <v>117</v>
      </c>
      <c r="B37" s="3" t="s">
        <v>52</v>
      </c>
      <c r="C37" s="3" t="s">
        <v>7</v>
      </c>
      <c r="D37" s="3" t="s">
        <v>20</v>
      </c>
      <c r="E37" s="38" t="s">
        <v>22</v>
      </c>
      <c r="F37" s="3" t="s">
        <v>9</v>
      </c>
      <c r="G37" s="8"/>
      <c r="H37" s="8"/>
      <c r="I37" s="8"/>
      <c r="J37" s="8"/>
      <c r="K37" s="8"/>
      <c r="L37" s="8"/>
      <c r="M37" s="8"/>
      <c r="N37" s="8"/>
      <c r="O37" s="8"/>
      <c r="P37" s="8"/>
      <c r="Q37" s="8"/>
      <c r="R37" s="8"/>
      <c r="S37" s="8"/>
      <c r="T37" s="8"/>
      <c r="U37" s="8"/>
      <c r="V37" s="8"/>
      <c r="W37" s="8"/>
      <c r="X37" s="8"/>
      <c r="Y37" s="8"/>
      <c r="Z37" s="8"/>
      <c r="AA37" s="8"/>
      <c r="AB37" s="8"/>
      <c r="AC37" s="8"/>
      <c r="AD37" s="8"/>
      <c r="AE37" s="8"/>
      <c r="AF37" s="8"/>
      <c r="AG37" s="8">
        <v>-1</v>
      </c>
      <c r="AH37" s="8">
        <v>-1</v>
      </c>
      <c r="AI37" s="8"/>
      <c r="AJ37" s="8"/>
      <c r="AK37" s="12">
        <v>16</v>
      </c>
    </row>
  </sheetData>
  <mergeCells count="2">
    <mergeCell ref="E3:F3"/>
    <mergeCell ref="A1:L1"/>
  </mergeCells>
  <conditionalFormatting sqref="E6:E1000">
    <cfRule type="cellIs" dxfId="235" priority="17" operator="equal">
      <formula>"UN"</formula>
    </cfRule>
  </conditionalFormatting>
  <conditionalFormatting sqref="G6:AH6 G7:AJ31">
    <cfRule type="cellIs" dxfId="234" priority="62" operator="equal">
      <formula>-1</formula>
    </cfRule>
    <cfRule type="cellIs" dxfId="233" priority="63" operator="equal">
      <formula>"a"</formula>
    </cfRule>
    <cfRule type="cellIs" dxfId="232" priority="64" operator="equal">
      <formula>"b"</formula>
    </cfRule>
    <cfRule type="cellIs" dxfId="231" priority="65" operator="equal">
      <formula>"c"</formula>
    </cfRule>
    <cfRule type="cellIs" dxfId="230" priority="66" operator="equal">
      <formula>"bc"</formula>
    </cfRule>
    <cfRule type="cellIs" dxfId="229" priority="67" operator="equal">
      <formula>"ab"</formula>
    </cfRule>
    <cfRule type="cellIs" dxfId="228" priority="68" operator="equal">
      <formula>"ac"</formula>
    </cfRule>
    <cfRule type="cellIs" dxfId="227" priority="69" operator="equal">
      <formula>"abc"</formula>
    </cfRule>
  </conditionalFormatting>
  <conditionalFormatting sqref="G33:AJ33">
    <cfRule type="cellIs" dxfId="226" priority="28" operator="equal">
      <formula>-1</formula>
    </cfRule>
    <cfRule type="cellIs" dxfId="225" priority="29" operator="equal">
      <formula>"a"</formula>
    </cfRule>
    <cfRule type="cellIs" dxfId="224" priority="30" operator="equal">
      <formula>"b"</formula>
    </cfRule>
    <cfRule type="cellIs" dxfId="223" priority="31" operator="equal">
      <formula>"c"</formula>
    </cfRule>
    <cfRule type="cellIs" dxfId="222" priority="32" operator="equal">
      <formula>"bc"</formula>
    </cfRule>
    <cfRule type="cellIs" dxfId="221" priority="33" operator="equal">
      <formula>"ab"</formula>
    </cfRule>
    <cfRule type="cellIs" dxfId="220" priority="34" operator="equal">
      <formula>"ac"</formula>
    </cfRule>
    <cfRule type="cellIs" dxfId="219" priority="35" operator="equal">
      <formula>"abc"</formula>
    </cfRule>
  </conditionalFormatting>
  <conditionalFormatting sqref="G35:AJ35">
    <cfRule type="cellIs" dxfId="218" priority="20" operator="equal">
      <formula>-1</formula>
    </cfRule>
    <cfRule type="cellIs" dxfId="217" priority="21" operator="equal">
      <formula>"a"</formula>
    </cfRule>
    <cfRule type="cellIs" dxfId="216" priority="22" operator="equal">
      <formula>"b"</formula>
    </cfRule>
    <cfRule type="cellIs" dxfId="215" priority="23" operator="equal">
      <formula>"c"</formula>
    </cfRule>
    <cfRule type="cellIs" dxfId="214" priority="24" operator="equal">
      <formula>"bc"</formula>
    </cfRule>
    <cfRule type="cellIs" dxfId="213" priority="25" operator="equal">
      <formula>"ab"</formula>
    </cfRule>
    <cfRule type="cellIs" dxfId="212" priority="26" operator="equal">
      <formula>"ac"</formula>
    </cfRule>
    <cfRule type="cellIs" dxfId="211" priority="27" operator="equal">
      <formula>"abc"</formula>
    </cfRule>
  </conditionalFormatting>
  <conditionalFormatting sqref="G37:AJ37">
    <cfRule type="cellIs" dxfId="210" priority="9" operator="equal">
      <formula>-1</formula>
    </cfRule>
    <cfRule type="cellIs" dxfId="209" priority="10" operator="equal">
      <formula>"a"</formula>
    </cfRule>
    <cfRule type="cellIs" dxfId="208" priority="11" operator="equal">
      <formula>"b"</formula>
    </cfRule>
    <cfRule type="cellIs" dxfId="207" priority="12" operator="equal">
      <formula>"c"</formula>
    </cfRule>
    <cfRule type="cellIs" dxfId="206" priority="13" operator="equal">
      <formula>"bc"</formula>
    </cfRule>
    <cfRule type="cellIs" dxfId="205" priority="14" operator="equal">
      <formula>"ab"</formula>
    </cfRule>
    <cfRule type="cellIs" dxfId="204" priority="15" operator="equal">
      <formula>"ac"</formula>
    </cfRule>
    <cfRule type="cellIs" dxfId="203" priority="16" operator="equal">
      <formula>"abc"</formula>
    </cfRule>
  </conditionalFormatting>
  <conditionalFormatting sqref="AK6:AK31">
    <cfRule type="cellIs" dxfId="202" priority="1" operator="equal">
      <formula>-1</formula>
    </cfRule>
    <cfRule type="cellIs" dxfId="201" priority="2" operator="equal">
      <formula>"a"</formula>
    </cfRule>
    <cfRule type="cellIs" dxfId="200" priority="3" operator="equal">
      <formula>"b"</formula>
    </cfRule>
    <cfRule type="cellIs" dxfId="199" priority="4" operator="equal">
      <formula>"c"</formula>
    </cfRule>
    <cfRule type="cellIs" dxfId="198" priority="5" operator="equal">
      <formula>"bc"</formula>
    </cfRule>
    <cfRule type="cellIs" dxfId="197" priority="6" operator="equal">
      <formula>"ab"</formula>
    </cfRule>
    <cfRule type="cellIs" dxfId="196" priority="7" operator="equal">
      <formula>"ac"</formula>
    </cfRule>
    <cfRule type="cellIs" dxfId="195" priority="8" operator="equal">
      <formula>"abc"</formula>
    </cfRule>
  </conditionalFormatting>
  <conditionalFormatting sqref="AM6:AM37">
    <cfRule type="colorScale" priority="636">
      <colorScale>
        <cfvo type="min"/>
        <cfvo type="percentile" val="50"/>
        <cfvo type="max"/>
        <color rgb="FFF8696B"/>
        <color rgb="FFFFEB84"/>
        <color rgb="FF63BE7B"/>
      </colorScale>
    </cfRule>
  </conditionalFormatting>
  <conditionalFormatting sqref="AM9">
    <cfRule type="colorScale" priority="59">
      <colorScale>
        <cfvo type="min"/>
        <cfvo type="percentile" val="50"/>
        <cfvo type="max"/>
        <color rgb="FFF8696B"/>
        <color rgb="FFFFEB84"/>
        <color rgb="FF63BE7B"/>
      </colorScale>
    </cfRule>
  </conditionalFormatting>
  <conditionalFormatting sqref="AM13 AM11">
    <cfRule type="colorScale" priority="57">
      <colorScale>
        <cfvo type="min"/>
        <cfvo type="percentile" val="50"/>
        <cfvo type="max"/>
        <color rgb="FFF8696B"/>
        <color rgb="FFFFEB84"/>
        <color rgb="FF63BE7B"/>
      </colorScale>
    </cfRule>
  </conditionalFormatting>
  <conditionalFormatting sqref="AN6:AN37">
    <cfRule type="colorScale" priority="645">
      <colorScale>
        <cfvo type="min"/>
        <cfvo type="percentile" val="50"/>
        <cfvo type="num" val="0.97499999999999998"/>
        <color rgb="FF63BE7B"/>
        <color rgb="FFFCFCFF"/>
        <color rgb="FFF8696B"/>
      </colorScale>
    </cfRule>
  </conditionalFormatting>
  <conditionalFormatting sqref="AN9 AN7 AN11 AN13">
    <cfRule type="colorScale" priority="60">
      <colorScale>
        <cfvo type="min"/>
        <cfvo type="percentile" val="50"/>
        <cfvo type="num" val="0.97499999999999998"/>
        <color rgb="FF63BE7B"/>
        <color rgb="FFFCFCFF"/>
        <color rgb="FFF8696B"/>
      </colorScale>
    </cfRule>
  </conditionalFormatting>
  <conditionalFormatting sqref="AN9">
    <cfRule type="colorScale" priority="58">
      <colorScale>
        <cfvo type="min"/>
        <cfvo type="percentile" val="50"/>
        <cfvo type="num" val="0.97499999999999998"/>
        <color rgb="FF63BE7B"/>
        <color rgb="FFFCFCFF"/>
        <color rgb="FFF8696B"/>
      </colorScale>
    </cfRule>
  </conditionalFormatting>
  <conditionalFormatting sqref="AN13 AN11">
    <cfRule type="colorScale" priority="56">
      <colorScale>
        <cfvo type="min"/>
        <cfvo type="percentile" val="50"/>
        <cfvo type="num" val="0.97499999999999998"/>
        <color rgb="FF63BE7B"/>
        <color rgb="FFFCFCFF"/>
        <color rgb="FFF8696B"/>
      </colorScale>
    </cfRule>
  </conditionalFormatting>
  <conditionalFormatting sqref="AP2">
    <cfRule type="cellIs" dxfId="194" priority="47" operator="equal">
      <formula>"Check functions"</formula>
    </cfRule>
  </conditionalFormatting>
  <pageMargins left="0.7" right="0.7" top="0.75" bottom="0.75" header="0.3" footer="0.3"/>
  <pageSetup paperSize="9" scale="37" orientation="portrait" r:id="rId1"/>
  <colBreaks count="1" manualBreakCount="1">
    <brk id="4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18</vt:i4>
      </vt:variant>
    </vt:vector>
  </HeadingPairs>
  <TitlesOfParts>
    <vt:vector size="36" baseType="lpstr">
      <vt:lpstr>catSMT-app</vt:lpstr>
      <vt:lpstr>BLF-AT</vt:lpstr>
      <vt:lpstr>BLT-AT</vt:lpstr>
      <vt:lpstr>BLT-MD</vt:lpstr>
      <vt:lpstr>BON-AT</vt:lpstr>
      <vt:lpstr>BON-MD</vt:lpstr>
      <vt:lpstr>BOP-AT</vt:lpstr>
      <vt:lpstr>BOP-MD</vt:lpstr>
      <vt:lpstr>BRS-AT</vt:lpstr>
      <vt:lpstr>CER-AT</vt:lpstr>
      <vt:lpstr>COM-MD</vt:lpstr>
      <vt:lpstr>FRI-AT</vt:lpstr>
      <vt:lpstr>KGM-AT</vt:lpstr>
      <vt:lpstr>LTA-AT</vt:lpstr>
      <vt:lpstr>LTA-MD</vt:lpstr>
      <vt:lpstr>MAW-AT</vt:lpstr>
      <vt:lpstr>SSM-AT</vt:lpstr>
      <vt:lpstr>WAH-AT</vt:lpstr>
      <vt:lpstr>'BLF-AT'!Print_Area</vt:lpstr>
      <vt:lpstr>'BLT-AT'!Print_Area</vt:lpstr>
      <vt:lpstr>'BLT-MD'!Print_Area</vt:lpstr>
      <vt:lpstr>'BON-AT'!Print_Area</vt:lpstr>
      <vt:lpstr>'BON-MD'!Print_Area</vt:lpstr>
      <vt:lpstr>'BOP-AT'!Print_Area</vt:lpstr>
      <vt:lpstr>'BOP-MD'!Print_Area</vt:lpstr>
      <vt:lpstr>'BRS-AT'!Print_Area</vt:lpstr>
      <vt:lpstr>'catSMT-app'!Print_Area</vt:lpstr>
      <vt:lpstr>'CER-AT'!Print_Area</vt:lpstr>
      <vt:lpstr>'COM-MD'!Print_Area</vt:lpstr>
      <vt:lpstr>'FRI-AT'!Print_Area</vt:lpstr>
      <vt:lpstr>'KGM-AT'!Print_Area</vt:lpstr>
      <vt:lpstr>'LTA-AT'!Print_Area</vt:lpstr>
      <vt:lpstr>'LTA-MD'!Print_Area</vt:lpstr>
      <vt:lpstr>'MAW-AT'!Print_Area</vt:lpstr>
      <vt:lpstr>'SSM-AT'!Print_Area</vt:lpstr>
      <vt:lpstr>'WAH-AT'!Print_Area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Palma</dc:creator>
  <cp:lastModifiedBy>Carlos Mayor</cp:lastModifiedBy>
  <cp:lastPrinted>2016-04-11T13:58:29Z</cp:lastPrinted>
  <dcterms:created xsi:type="dcterms:W3CDTF">2015-06-05T11:13:11Z</dcterms:created>
  <dcterms:modified xsi:type="dcterms:W3CDTF">2024-01-31T11:53:16Z</dcterms:modified>
</cp:coreProperties>
</file>